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M SCHEDULE\"/>
    </mc:Choice>
  </mc:AlternateContent>
  <xr:revisionPtr revIDLastSave="0" documentId="8_{97826AC6-9ADC-4356-AF7B-A3A7117A8F04}" xr6:coauthVersionLast="47" xr6:coauthVersionMax="47" xr10:uidLastSave="{00000000-0000-0000-0000-000000000000}"/>
  <bookViews>
    <workbookView xWindow="390" yWindow="390" windowWidth="22425" windowHeight="12900" xr2:uid="{00000000-000D-0000-FFFF-FFFF00000000}"/>
  </bookViews>
  <sheets>
    <sheet name="EC5" sheetId="15" r:id="rId1"/>
    <sheet name="EC4" sheetId="23" r:id="rId2"/>
    <sheet name="EC4 THU" sheetId="18" state="hidden" r:id="rId3"/>
    <sheet name="EC4 SUN" sheetId="17" state="hidden" r:id="rId4"/>
    <sheet name="PN2 SUN" sheetId="20" state="hidden" r:id="rId5"/>
    <sheet name="PS3" sheetId="28" r:id="rId6"/>
    <sheet name="PN2" sheetId="27" r:id="rId7"/>
    <sheet name="Sheet1" sheetId="24" state="hidden" r:id="rId8"/>
    <sheet name="PN3" sheetId="29" r:id="rId9"/>
    <sheet name="PS4" sheetId="25" r:id="rId10"/>
  </sheets>
  <definedNames>
    <definedName name="_xlnm.Print_Area" localSheetId="1">'EC4'!$B$1:$L$40</definedName>
    <definedName name="_xlnm.Print_Area" localSheetId="0">'EC5'!$B$1:$L$41</definedName>
    <definedName name="_xlnm.Print_Area" localSheetId="6">'PN2'!$B$1:$F$27</definedName>
    <definedName name="_xlnm.Print_Area" localSheetId="9">'PS4'!$B$1:$I$33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25" l="1"/>
  <c r="D11" i="25"/>
  <c r="D12" i="25"/>
  <c r="D10" i="27"/>
  <c r="E10" i="27"/>
  <c r="D11" i="28"/>
  <c r="E11" i="28"/>
  <c r="D12" i="23"/>
  <c r="D11" i="23"/>
  <c r="D12" i="15"/>
  <c r="D11" i="15"/>
  <c r="H12" i="29"/>
  <c r="I12" i="29"/>
  <c r="E12" i="28"/>
  <c r="E13" i="28"/>
  <c r="E14" i="28"/>
  <c r="E15" i="28"/>
  <c r="E16" i="28"/>
  <c r="E17" i="28"/>
  <c r="D12" i="28"/>
  <c r="D13" i="28"/>
  <c r="D14" i="28"/>
  <c r="D15" i="28"/>
  <c r="D16" i="28"/>
  <c r="D17" i="28"/>
  <c r="C12" i="28"/>
  <c r="C13" i="28"/>
  <c r="C14" i="28"/>
  <c r="C15" i="28"/>
  <c r="C16" i="28"/>
  <c r="C17" i="28"/>
  <c r="I13" i="29"/>
  <c r="I14" i="29"/>
  <c r="I15" i="29"/>
  <c r="I16" i="29"/>
  <c r="I17" i="29"/>
  <c r="I18" i="29"/>
  <c r="I19" i="29"/>
  <c r="I20" i="29"/>
  <c r="I21" i="29"/>
  <c r="D12" i="29"/>
  <c r="E11" i="27"/>
  <c r="E12" i="27"/>
  <c r="E13" i="27"/>
  <c r="E14" i="27"/>
  <c r="C11" i="27"/>
  <c r="C12" i="27"/>
  <c r="C13" i="27"/>
  <c r="C14" i="27"/>
  <c r="E16" i="27"/>
  <c r="E15" i="27"/>
  <c r="C16" i="27"/>
  <c r="C15" i="27"/>
  <c r="D11" i="27"/>
  <c r="D12" i="27"/>
  <c r="D13" i="27"/>
  <c r="D14" i="27"/>
  <c r="H11" i="25"/>
  <c r="D16" i="27"/>
  <c r="D15" i="27"/>
  <c r="D13" i="29"/>
  <c r="D14" i="29"/>
  <c r="G14" i="29"/>
  <c r="C13" i="29"/>
  <c r="C14" i="29"/>
  <c r="H13" i="29"/>
  <c r="H14" i="29"/>
  <c r="C15" i="29"/>
  <c r="C16" i="29"/>
  <c r="C17" i="29"/>
  <c r="C18" i="29"/>
  <c r="C19" i="29"/>
  <c r="C20" i="29"/>
  <c r="C21" i="29"/>
  <c r="G15" i="29"/>
  <c r="G16" i="29"/>
  <c r="G17" i="29"/>
  <c r="G18" i="29"/>
  <c r="G19" i="29"/>
  <c r="G20" i="29"/>
  <c r="G21" i="29"/>
  <c r="H15" i="29"/>
  <c r="H16" i="29"/>
  <c r="H17" i="29"/>
  <c r="H18" i="29"/>
  <c r="H19" i="29"/>
  <c r="H20" i="29"/>
  <c r="H21" i="29"/>
  <c r="D15" i="29"/>
  <c r="D16" i="29"/>
  <c r="D17" i="29"/>
  <c r="D18" i="29"/>
  <c r="D19" i="29"/>
  <c r="D20" i="29"/>
  <c r="D21" i="29"/>
  <c r="H11" i="23"/>
  <c r="G12" i="25"/>
  <c r="G13" i="25"/>
  <c r="D13" i="25"/>
  <c r="D14" i="25"/>
  <c r="D15" i="25"/>
  <c r="D16" i="25"/>
  <c r="D17" i="25"/>
  <c r="D18" i="25"/>
  <c r="D19" i="25"/>
  <c r="D20" i="25"/>
  <c r="C13" i="25"/>
  <c r="C14" i="25"/>
  <c r="C15" i="25"/>
  <c r="C16" i="25"/>
  <c r="C17" i="25"/>
  <c r="C18" i="25"/>
  <c r="C19" i="25"/>
  <c r="C20" i="25"/>
  <c r="C15" i="20"/>
  <c r="C18" i="20"/>
  <c r="C21" i="20"/>
  <c r="C24" i="20"/>
  <c r="C27" i="20"/>
  <c r="C30" i="20"/>
  <c r="C33" i="20"/>
  <c r="C14" i="20"/>
  <c r="D14" i="20"/>
  <c r="G12" i="20"/>
  <c r="G15" i="20"/>
  <c r="G18" i="20"/>
  <c r="G21" i="20"/>
  <c r="G24" i="20"/>
  <c r="G27" i="20"/>
  <c r="G30" i="20"/>
  <c r="G33" i="20"/>
  <c r="D12" i="20"/>
  <c r="D15" i="20"/>
  <c r="D18" i="20"/>
  <c r="D21" i="20"/>
  <c r="D24" i="20"/>
  <c r="D27" i="20"/>
  <c r="D30" i="20"/>
  <c r="D33" i="20"/>
  <c r="H8" i="20"/>
  <c r="D35" i="17"/>
  <c r="D32" i="17"/>
  <c r="D29" i="17"/>
  <c r="D26" i="17"/>
  <c r="D23" i="17"/>
  <c r="D20" i="17"/>
  <c r="C18" i="17"/>
  <c r="C21" i="17"/>
  <c r="C24" i="17"/>
  <c r="C27" i="17"/>
  <c r="C30" i="17"/>
  <c r="C33" i="17"/>
  <c r="C17" i="17"/>
  <c r="D17" i="17"/>
  <c r="D15" i="17"/>
  <c r="D18" i="17"/>
  <c r="D21" i="17"/>
  <c r="D24" i="17"/>
  <c r="D27" i="17"/>
  <c r="D30" i="17"/>
  <c r="D33" i="17"/>
  <c r="C15" i="17"/>
  <c r="D14" i="17"/>
  <c r="D12" i="17"/>
  <c r="G12" i="17"/>
  <c r="H8" i="17"/>
  <c r="D35" i="18"/>
  <c r="D32" i="18"/>
  <c r="D29" i="18"/>
  <c r="C27" i="18"/>
  <c r="C30" i="18"/>
  <c r="C33" i="18"/>
  <c r="D26" i="18"/>
  <c r="D24" i="18"/>
  <c r="D27" i="18"/>
  <c r="D30" i="18"/>
  <c r="D33" i="18"/>
  <c r="D23" i="18"/>
  <c r="D20" i="18"/>
  <c r="C17" i="18"/>
  <c r="D17" i="18"/>
  <c r="D15" i="18"/>
  <c r="C15" i="18"/>
  <c r="D14" i="18"/>
  <c r="D12" i="18"/>
  <c r="G12" i="18"/>
  <c r="H8" i="18"/>
  <c r="C14" i="23"/>
  <c r="C16" i="23"/>
  <c r="C18" i="23"/>
  <c r="C20" i="23"/>
  <c r="C22" i="23"/>
  <c r="C24" i="23"/>
  <c r="C26" i="23"/>
  <c r="C28" i="23"/>
  <c r="K13" i="23"/>
  <c r="K15" i="23"/>
  <c r="K17" i="23"/>
  <c r="K19" i="23"/>
  <c r="K21" i="23"/>
  <c r="K23" i="23"/>
  <c r="K25" i="23"/>
  <c r="K27" i="23"/>
  <c r="H13" i="23"/>
  <c r="H15" i="23"/>
  <c r="H17" i="23"/>
  <c r="G13" i="23"/>
  <c r="G15" i="23"/>
  <c r="G17" i="23"/>
  <c r="C13" i="23"/>
  <c r="C15" i="23"/>
  <c r="C17" i="23"/>
  <c r="C19" i="23"/>
  <c r="C21" i="23"/>
  <c r="C23" i="23"/>
  <c r="C25" i="23"/>
  <c r="C27" i="23"/>
  <c r="D14" i="23"/>
  <c r="D16" i="23"/>
  <c r="D18" i="23"/>
  <c r="D20" i="23"/>
  <c r="I11" i="23"/>
  <c r="D13" i="23"/>
  <c r="D15" i="23"/>
  <c r="D17" i="23"/>
  <c r="D19" i="23"/>
  <c r="D21" i="23"/>
  <c r="D23" i="23"/>
  <c r="D25" i="23"/>
  <c r="D27" i="23"/>
  <c r="C14" i="15"/>
  <c r="C16" i="15"/>
  <c r="C18" i="15"/>
  <c r="C20" i="15"/>
  <c r="C22" i="15"/>
  <c r="C24" i="15"/>
  <c r="C26" i="15"/>
  <c r="C28" i="15"/>
  <c r="G13" i="15"/>
  <c r="G15" i="15"/>
  <c r="G17" i="15"/>
  <c r="G19" i="15"/>
  <c r="G21" i="15"/>
  <c r="G23" i="15"/>
  <c r="G25" i="15"/>
  <c r="G27" i="15"/>
  <c r="C13" i="15"/>
  <c r="C15" i="15"/>
  <c r="C17" i="15"/>
  <c r="C19" i="15"/>
  <c r="C21" i="15"/>
  <c r="C23" i="15"/>
  <c r="C25" i="15"/>
  <c r="C27" i="15"/>
  <c r="D14" i="15"/>
  <c r="D16" i="15"/>
  <c r="D18" i="15"/>
  <c r="D20" i="15"/>
  <c r="D22" i="15"/>
  <c r="D24" i="15"/>
  <c r="D26" i="15"/>
  <c r="D28" i="15"/>
  <c r="H11" i="15"/>
  <c r="D13" i="15"/>
  <c r="D15" i="15"/>
  <c r="D17" i="15"/>
  <c r="D19" i="15"/>
  <c r="D21" i="15"/>
  <c r="D23" i="15"/>
  <c r="D25" i="15"/>
  <c r="D27" i="15"/>
  <c r="H13" i="15"/>
  <c r="H15" i="15"/>
  <c r="H17" i="15"/>
  <c r="H19" i="15"/>
  <c r="H21" i="15"/>
  <c r="H23" i="15"/>
  <c r="H25" i="15"/>
  <c r="H27" i="15"/>
  <c r="I11" i="15"/>
  <c r="G14" i="25"/>
  <c r="G15" i="25"/>
  <c r="G16" i="25"/>
  <c r="G17" i="25"/>
  <c r="G18" i="25"/>
  <c r="G19" i="25"/>
  <c r="G20" i="25"/>
  <c r="H13" i="25"/>
  <c r="I13" i="25"/>
  <c r="H12" i="18"/>
  <c r="G15" i="18"/>
  <c r="G18" i="18"/>
  <c r="G21" i="18"/>
  <c r="G24" i="18"/>
  <c r="G27" i="18"/>
  <c r="G30" i="18"/>
  <c r="G33" i="18"/>
  <c r="H12" i="17"/>
  <c r="G15" i="17"/>
  <c r="G18" i="17"/>
  <c r="G21" i="17"/>
  <c r="G24" i="17"/>
  <c r="G27" i="17"/>
  <c r="G30" i="17"/>
  <c r="G33" i="17"/>
  <c r="H12" i="20"/>
  <c r="H12" i="25"/>
  <c r="I11" i="25"/>
  <c r="I12" i="25"/>
  <c r="I13" i="23"/>
  <c r="I15" i="23"/>
  <c r="I17" i="23"/>
  <c r="J11" i="23"/>
  <c r="D22" i="23"/>
  <c r="G19" i="23"/>
  <c r="H19" i="23"/>
  <c r="I19" i="23"/>
  <c r="J19" i="23"/>
  <c r="L19" i="23"/>
  <c r="H14" i="25"/>
  <c r="H15" i="25"/>
  <c r="H16" i="25"/>
  <c r="H17" i="25"/>
  <c r="H18" i="25"/>
  <c r="H19" i="25"/>
  <c r="H20" i="25"/>
  <c r="I14" i="25"/>
  <c r="I15" i="25"/>
  <c r="I16" i="25"/>
  <c r="I17" i="25"/>
  <c r="I18" i="25"/>
  <c r="I19" i="25"/>
  <c r="I20" i="25"/>
  <c r="I13" i="15"/>
  <c r="I15" i="15"/>
  <c r="I17" i="15"/>
  <c r="I19" i="15"/>
  <c r="I21" i="15"/>
  <c r="I23" i="15"/>
  <c r="I25" i="15"/>
  <c r="I27" i="15"/>
  <c r="J11" i="15"/>
  <c r="K11" i="15"/>
  <c r="L11" i="15"/>
  <c r="H15" i="17"/>
  <c r="H18" i="17"/>
  <c r="H21" i="17"/>
  <c r="H24" i="17"/>
  <c r="H27" i="17"/>
  <c r="H30" i="17"/>
  <c r="H33" i="17"/>
  <c r="I12" i="17"/>
  <c r="I12" i="20"/>
  <c r="H15" i="20"/>
  <c r="H18" i="20"/>
  <c r="H21" i="20"/>
  <c r="H24" i="20"/>
  <c r="H27" i="20"/>
  <c r="H30" i="20"/>
  <c r="H33" i="20"/>
  <c r="H15" i="18"/>
  <c r="H18" i="18"/>
  <c r="H21" i="18"/>
  <c r="H24" i="18"/>
  <c r="H27" i="18"/>
  <c r="H30" i="18"/>
  <c r="H33" i="18"/>
  <c r="I12" i="18"/>
  <c r="J13" i="23"/>
  <c r="J15" i="23"/>
  <c r="J17" i="23"/>
  <c r="L11" i="23"/>
  <c r="L13" i="23"/>
  <c r="L15" i="23"/>
  <c r="L17" i="23"/>
  <c r="G21" i="23"/>
  <c r="H21" i="23"/>
  <c r="I21" i="23"/>
  <c r="J21" i="23"/>
  <c r="L21" i="23"/>
  <c r="D24" i="23"/>
  <c r="J13" i="15"/>
  <c r="J15" i="15"/>
  <c r="J17" i="15"/>
  <c r="J19" i="15"/>
  <c r="J21" i="15"/>
  <c r="J23" i="15"/>
  <c r="J25" i="15"/>
  <c r="J27" i="15"/>
  <c r="I15" i="20"/>
  <c r="I18" i="20"/>
  <c r="I21" i="20"/>
  <c r="I24" i="20"/>
  <c r="I27" i="20"/>
  <c r="I30" i="20"/>
  <c r="I33" i="20"/>
  <c r="J12" i="20"/>
  <c r="J15" i="20"/>
  <c r="J18" i="20"/>
  <c r="J21" i="20"/>
  <c r="J24" i="20"/>
  <c r="J27" i="20"/>
  <c r="J30" i="20"/>
  <c r="J33" i="20"/>
  <c r="J12" i="18"/>
  <c r="I15" i="18"/>
  <c r="I18" i="18"/>
  <c r="I21" i="18"/>
  <c r="I24" i="18"/>
  <c r="I27" i="18"/>
  <c r="I30" i="18"/>
  <c r="I33" i="18"/>
  <c r="J12" i="17"/>
  <c r="I15" i="17"/>
  <c r="I18" i="17"/>
  <c r="I21" i="17"/>
  <c r="I24" i="17"/>
  <c r="I27" i="17"/>
  <c r="I30" i="17"/>
  <c r="I33" i="17"/>
  <c r="K13" i="15"/>
  <c r="K15" i="15"/>
  <c r="K17" i="15"/>
  <c r="K19" i="15"/>
  <c r="K21" i="15"/>
  <c r="K23" i="15"/>
  <c r="K25" i="15"/>
  <c r="K27" i="15"/>
  <c r="L13" i="15"/>
  <c r="L15" i="15"/>
  <c r="L17" i="15"/>
  <c r="L19" i="15"/>
  <c r="L21" i="15"/>
  <c r="L23" i="15"/>
  <c r="L25" i="15"/>
  <c r="L27" i="15"/>
  <c r="D26" i="23"/>
  <c r="G23" i="23"/>
  <c r="H23" i="23"/>
  <c r="I23" i="23"/>
  <c r="J23" i="23"/>
  <c r="L23" i="23"/>
  <c r="K12" i="18"/>
  <c r="J15" i="18"/>
  <c r="J18" i="18"/>
  <c r="J21" i="18"/>
  <c r="J24" i="18"/>
  <c r="J27" i="18"/>
  <c r="J30" i="18"/>
  <c r="J33" i="18"/>
  <c r="K12" i="17"/>
  <c r="J15" i="17"/>
  <c r="J18" i="17"/>
  <c r="J21" i="17"/>
  <c r="J24" i="17"/>
  <c r="J27" i="17"/>
  <c r="J30" i="17"/>
  <c r="J33" i="17"/>
  <c r="D28" i="23"/>
  <c r="G27" i="23"/>
  <c r="H27" i="23"/>
  <c r="I27" i="23"/>
  <c r="J27" i="23"/>
  <c r="L27" i="23"/>
  <c r="G25" i="23"/>
  <c r="H25" i="23"/>
  <c r="I25" i="23"/>
  <c r="J25" i="23"/>
  <c r="L25" i="23"/>
  <c r="K15" i="17"/>
  <c r="K18" i="17"/>
  <c r="K21" i="17"/>
  <c r="K24" i="17"/>
  <c r="K27" i="17"/>
  <c r="K30" i="17"/>
  <c r="K33" i="17"/>
  <c r="L12" i="17"/>
  <c r="K15" i="18"/>
  <c r="K18" i="18"/>
  <c r="K21" i="18"/>
  <c r="K24" i="18"/>
  <c r="K27" i="18"/>
  <c r="K30" i="18"/>
  <c r="K33" i="18"/>
  <c r="L12" i="18"/>
  <c r="L15" i="18"/>
  <c r="L18" i="18"/>
  <c r="L21" i="18"/>
  <c r="L24" i="18"/>
  <c r="L27" i="18"/>
  <c r="L30" i="18"/>
  <c r="L33" i="18"/>
  <c r="M12" i="18"/>
  <c r="M15" i="18"/>
  <c r="M18" i="18"/>
  <c r="M21" i="18"/>
  <c r="M24" i="18"/>
  <c r="M27" i="18"/>
  <c r="M30" i="18"/>
  <c r="M33" i="18"/>
  <c r="L15" i="17"/>
  <c r="L18" i="17"/>
  <c r="L21" i="17"/>
  <c r="L24" i="17"/>
  <c r="L27" i="17"/>
  <c r="L30" i="17"/>
  <c r="L33" i="17"/>
  <c r="M12" i="17"/>
  <c r="M15" i="17"/>
  <c r="M18" i="17"/>
  <c r="M21" i="17"/>
  <c r="M24" i="17"/>
  <c r="M27" i="17"/>
  <c r="M30" i="17"/>
  <c r="M33" i="17"/>
</calcChain>
</file>

<file path=xl/sharedStrings.xml><?xml version="1.0" encoding="utf-8"?>
<sst xmlns="http://schemas.openxmlformats.org/spreadsheetml/2006/main" count="654" uniqueCount="287">
  <si>
    <t>ETD</t>
  </si>
  <si>
    <t>KAOHSIUNG</t>
  </si>
  <si>
    <t>MOTHER VESSEL</t>
  </si>
  <si>
    <t>SAVANNAH</t>
  </si>
  <si>
    <t>ETA</t>
  </si>
  <si>
    <t>LOS ANGELES</t>
  </si>
  <si>
    <t>OAKLAND</t>
  </si>
  <si>
    <t>UPDATE:</t>
  </si>
  <si>
    <t>For further information and booking, please contact:</t>
  </si>
  <si>
    <t>***This schedule is subject to change with or without pre-notice.</t>
  </si>
  <si>
    <t>VNHPH</t>
    <phoneticPr fontId="2" type="noConversion"/>
  </si>
  <si>
    <t>NORFOLK</t>
  </si>
  <si>
    <t xml:space="preserve">FEEDER VESSEL &amp; VOY </t>
  </si>
  <si>
    <t>NEW YORK</t>
  </si>
  <si>
    <t>VANCOUVER</t>
  </si>
  <si>
    <t>Sales Dept.:</t>
  </si>
  <si>
    <t xml:space="preserve">Documentation Dept.: </t>
  </si>
  <si>
    <t>Customer service Dept.:</t>
  </si>
  <si>
    <t>Operation Dept.:</t>
  </si>
  <si>
    <r>
      <t xml:space="preserve">Mr. Mạnh  </t>
    </r>
    <r>
      <rPr>
        <b/>
        <i/>
        <sz val="10"/>
        <rFont val="Tahoma"/>
        <family val="2"/>
      </rPr>
      <t>Ext.</t>
    </r>
    <r>
      <rPr>
        <i/>
        <sz val="10"/>
        <rFont val="Tahoma"/>
        <family val="2"/>
      </rPr>
      <t xml:space="preserve"> 20   </t>
    </r>
    <r>
      <rPr>
        <b/>
        <i/>
        <sz val="10"/>
        <rFont val="Tahoma"/>
        <family val="2"/>
      </rPr>
      <t>HP.:</t>
    </r>
    <r>
      <rPr>
        <i/>
        <sz val="10"/>
        <rFont val="Tahoma"/>
        <family val="2"/>
      </rPr>
      <t xml:space="preserve"> 0904.777.466</t>
    </r>
  </si>
  <si>
    <t>TACOMA</t>
  </si>
  <si>
    <t>VOYAGE</t>
  </si>
  <si>
    <r>
      <t xml:space="preserve">Mr. Trãi   </t>
    </r>
    <r>
      <rPr>
        <b/>
        <i/>
        <sz val="10"/>
        <rFont val="Tahoma"/>
        <family val="2"/>
      </rPr>
      <t>Ext.</t>
    </r>
    <r>
      <rPr>
        <i/>
        <sz val="10"/>
        <rFont val="Tahoma"/>
        <family val="2"/>
      </rPr>
      <t xml:space="preserve"> 26   </t>
    </r>
    <r>
      <rPr>
        <b/>
        <i/>
        <sz val="10"/>
        <rFont val="Tahoma"/>
        <family val="2"/>
      </rPr>
      <t>HP.:</t>
    </r>
    <r>
      <rPr>
        <i/>
        <sz val="10"/>
        <rFont val="Tahoma"/>
        <family val="2"/>
      </rPr>
      <t xml:space="preserve"> 01657.823.950</t>
    </r>
  </si>
  <si>
    <t>SINGAPORE</t>
  </si>
  <si>
    <r>
      <t xml:space="preserve">Mr.Huy  </t>
    </r>
    <r>
      <rPr>
        <b/>
        <i/>
        <sz val="10"/>
        <rFont val="Tahoma"/>
        <family val="2"/>
      </rPr>
      <t>Ext.</t>
    </r>
    <r>
      <rPr>
        <i/>
        <sz val="10"/>
        <rFont val="Tahoma"/>
        <family val="2"/>
      </rPr>
      <t xml:space="preserve"> 10  </t>
    </r>
    <r>
      <rPr>
        <b/>
        <i/>
        <sz val="10"/>
        <rFont val="Tahoma"/>
        <family val="2"/>
      </rPr>
      <t>Email:</t>
    </r>
    <r>
      <rPr>
        <i/>
        <sz val="10"/>
        <rFont val="Tahoma"/>
        <family val="2"/>
      </rPr>
      <t xml:space="preserve"> steven.hq.nguyen@vn.yangming.com   </t>
    </r>
    <r>
      <rPr>
        <b/>
        <i/>
        <sz val="10"/>
        <rFont val="Tahoma"/>
        <family val="2"/>
      </rPr>
      <t>HP.:</t>
    </r>
    <r>
      <rPr>
        <i/>
        <sz val="10"/>
        <rFont val="Tahoma"/>
        <family val="2"/>
      </rPr>
      <t xml:space="preserve"> 0904.276.211</t>
    </r>
  </si>
  <si>
    <r>
      <t xml:space="preserve">Ms. Hiền  </t>
    </r>
    <r>
      <rPr>
        <b/>
        <i/>
        <sz val="10"/>
        <rFont val="Tahoma"/>
        <family val="2"/>
      </rPr>
      <t>Ext.</t>
    </r>
    <r>
      <rPr>
        <i/>
        <sz val="10"/>
        <rFont val="Tahoma"/>
        <family val="2"/>
      </rPr>
      <t xml:space="preserve"> 21 </t>
    </r>
    <r>
      <rPr>
        <b/>
        <i/>
        <sz val="10"/>
        <rFont val="Tahoma"/>
        <family val="2"/>
      </rPr>
      <t xml:space="preserve"> Email</t>
    </r>
    <r>
      <rPr>
        <i/>
        <sz val="10"/>
        <rFont val="Tahoma"/>
        <family val="2"/>
      </rPr>
      <t>: natasa.htt.nguyen@vn.yangming.com</t>
    </r>
  </si>
  <si>
    <r>
      <t xml:space="preserve">Ms. Lệ  </t>
    </r>
    <r>
      <rPr>
        <b/>
        <i/>
        <sz val="10"/>
        <rFont val="Tahoma"/>
        <family val="2"/>
      </rPr>
      <t>Ext.</t>
    </r>
    <r>
      <rPr>
        <i/>
        <sz val="10"/>
        <rFont val="Tahoma"/>
        <family val="2"/>
      </rPr>
      <t xml:space="preserve"> 22  </t>
    </r>
    <r>
      <rPr>
        <b/>
        <i/>
        <sz val="10"/>
        <rFont val="Tahoma"/>
        <family val="2"/>
      </rPr>
      <t>Email:</t>
    </r>
    <r>
      <rPr>
        <i/>
        <sz val="10"/>
        <rFont val="Tahoma"/>
        <family val="2"/>
      </rPr>
      <t xml:space="preserve"> leah.lt.pham@vn.yangming.com</t>
    </r>
  </si>
  <si>
    <r>
      <t xml:space="preserve">Ms. Trang </t>
    </r>
    <r>
      <rPr>
        <b/>
        <i/>
        <sz val="10"/>
        <rFont val="Tahoma"/>
        <family val="2"/>
      </rPr>
      <t>Ext.</t>
    </r>
    <r>
      <rPr>
        <i/>
        <sz val="10"/>
        <rFont val="Tahoma"/>
        <family val="2"/>
      </rPr>
      <t xml:space="preserve"> 32 </t>
    </r>
    <r>
      <rPr>
        <b/>
        <i/>
        <sz val="10"/>
        <rFont val="Tahoma"/>
        <family val="2"/>
      </rPr>
      <t>Email:</t>
    </r>
    <r>
      <rPr>
        <i/>
        <sz val="10"/>
        <rFont val="Tahoma"/>
        <family val="2"/>
      </rPr>
      <t xml:space="preserve"> jessica.tth.vu@vn.yangming.com</t>
    </r>
  </si>
  <si>
    <t>IBN AL ABBAR</t>
  </si>
  <si>
    <t xml:space="preserve">SAT WEEKLY FRM HPH </t>
  </si>
  <si>
    <t>CHARLESTON</t>
  </si>
  <si>
    <t>YM INTERACTION</t>
  </si>
  <si>
    <t>YM INSTRUCTION</t>
  </si>
  <si>
    <t xml:space="preserve"> YM UTILITY</t>
  </si>
  <si>
    <t xml:space="preserve"> YM INSTRUCTION</t>
  </si>
  <si>
    <t>159S</t>
  </si>
  <si>
    <t>198S</t>
  </si>
  <si>
    <t>YM INTELLIGENT</t>
  </si>
  <si>
    <t xml:space="preserve"> YM INTELLIGENT</t>
  </si>
  <si>
    <t xml:space="preserve"> 120S</t>
  </si>
  <si>
    <t>199S</t>
  </si>
  <si>
    <t xml:space="preserve"> 121S</t>
  </si>
  <si>
    <t xml:space="preserve"> 200S</t>
  </si>
  <si>
    <t xml:space="preserve"> 122S</t>
  </si>
  <si>
    <t xml:space="preserve"> 201S</t>
  </si>
  <si>
    <t>SUEZ</t>
  </si>
  <si>
    <t>HALIFAX</t>
  </si>
  <si>
    <t>123S</t>
  </si>
  <si>
    <t xml:space="preserve"> (vessel unknow) To be notified</t>
  </si>
  <si>
    <t>EC4714E</t>
  </si>
  <si>
    <t>EC4715W</t>
  </si>
  <si>
    <t>052E</t>
  </si>
  <si>
    <t xml:space="preserve"> EC4717E</t>
  </si>
  <si>
    <t xml:space="preserve"> 065E</t>
  </si>
  <si>
    <t xml:space="preserve"> YM ULTIMATE</t>
  </si>
  <si>
    <t>MOL BRAVO</t>
  </si>
  <si>
    <t>017E</t>
  </si>
  <si>
    <t>HUMEN BRIDGE</t>
  </si>
  <si>
    <t>061E</t>
  </si>
  <si>
    <t>MOL BENEFACTOR</t>
  </si>
  <si>
    <t xml:space="preserve"> 009E</t>
  </si>
  <si>
    <t>JACKSONVILLE</t>
  </si>
  <si>
    <t xml:space="preserve"> 128N</t>
  </si>
  <si>
    <t xml:space="preserve"> YM IMMENSE</t>
  </si>
  <si>
    <t xml:space="preserve"> 212N</t>
  </si>
  <si>
    <t>YM IMMENSE</t>
  </si>
  <si>
    <t>213N</t>
  </si>
  <si>
    <t>214N</t>
  </si>
  <si>
    <t>(vessel unknow) To be notified</t>
  </si>
  <si>
    <t>--</t>
  </si>
  <si>
    <t>YANTIAN</t>
  </si>
  <si>
    <t xml:space="preserve"> 197S</t>
  </si>
  <si>
    <t xml:space="preserve"> 198S</t>
  </si>
  <si>
    <t>120S</t>
  </si>
  <si>
    <t>122S</t>
  </si>
  <si>
    <t xml:space="preserve"> NORTHERN JUPITER</t>
  </si>
  <si>
    <t xml:space="preserve"> LLOYD DON CARLOS</t>
  </si>
  <si>
    <t xml:space="preserve"> CONTI CORTESIA</t>
  </si>
  <si>
    <t xml:space="preserve"> NYK ATHENA</t>
  </si>
  <si>
    <t>MOL PROSPERITY</t>
  </si>
  <si>
    <t xml:space="preserve"> NYK ATLAS</t>
  </si>
  <si>
    <t xml:space="preserve"> NYK THESEUS</t>
  </si>
  <si>
    <t>NYK APOLLO</t>
  </si>
  <si>
    <t>NYK TRITON</t>
  </si>
  <si>
    <t>NYK ATHENA</t>
  </si>
  <si>
    <t>USJAX</t>
  </si>
  <si>
    <t>SGSIN</t>
  </si>
  <si>
    <t>TRANSHIPMENT SCHEDULE</t>
  </si>
  <si>
    <t xml:space="preserve"> CONTAINERS EX HAI PHONG CITY TO USEC </t>
  </si>
  <si>
    <t>( EC5 SERVICE )</t>
  </si>
  <si>
    <t>Haiphong office: R. 603, DG TOWER , 15 TRANPHU, HP</t>
  </si>
  <si>
    <t>Tel: +84.225. 3550283/84/85 Fax: +84.225.550286</t>
  </si>
  <si>
    <t>( EC4 SERVICE )</t>
  </si>
  <si>
    <t>MOTHER VESSEL / VOYAGE</t>
  </si>
  <si>
    <t>Ms. Hiền  Ext. 21  Email: natasa.htt.nguyen@vn.yangming.com</t>
  </si>
  <si>
    <t>Ms. Lệ  Ext. 22  Email: leah.lt.pham@vn.yangming.com</t>
  </si>
  <si>
    <t>Mr. Mạnh  Ext. 20   HP.: 0904.777.466</t>
  </si>
  <si>
    <t>Mr. Trãi   Ext. 26   HP.: 01657.823.950</t>
  </si>
  <si>
    <t xml:space="preserve"> </t>
  </si>
  <si>
    <t xml:space="preserve"> CONTAINERS EX HAI PHONG CITY TO USWC </t>
  </si>
  <si>
    <t>( PN2 SERVICE )</t>
  </si>
  <si>
    <t>via SINGAPORE</t>
  </si>
  <si>
    <t>Mr. Huy: 0904.276.211, Mr. Toan 0936.717.988, Mr. Hoang 0902.284.318 ; Mr. Hung: 01228311495</t>
  </si>
  <si>
    <t>Plesae visit our website for online schedule</t>
  </si>
  <si>
    <t>SI Cut-off time</t>
  </si>
  <si>
    <t xml:space="preserve">10h00 WED
</t>
  </si>
  <si>
    <t>VGM Cut-off time</t>
  </si>
  <si>
    <t>CY Cut-off time</t>
  </si>
  <si>
    <t xml:space="preserve">12h00 WED
</t>
  </si>
  <si>
    <t>ymhph@vn.yangming.com</t>
  </si>
  <si>
    <t xml:space="preserve">13h00 WED
</t>
  </si>
  <si>
    <t xml:space="preserve">10h00 TUE
</t>
  </si>
  <si>
    <t xml:space="preserve">15h00 WED
</t>
  </si>
  <si>
    <t>Service SE8 - ETD Mon</t>
  </si>
  <si>
    <t>Service TSE-A - ETD Thu</t>
  </si>
  <si>
    <t xml:space="preserve">14h00 FRI of previous week
</t>
  </si>
  <si>
    <t xml:space="preserve">16h00 FRI of previous week
</t>
  </si>
  <si>
    <t>VOYAGE CODE</t>
  </si>
  <si>
    <t>VOY CODE</t>
  </si>
  <si>
    <t>Service PN2 - ETD Mon</t>
  </si>
  <si>
    <t>16:00LT FRI OF PREVIOUS WEEK</t>
  </si>
  <si>
    <t>14:00LT FRI OF PREVIOUS WEEK</t>
  </si>
  <si>
    <t>Ms.Tracy Ext. 44 Email: tracy.htt.vu@vn.yangming.com</t>
  </si>
  <si>
    <t>( PS3 SERVICE )</t>
  </si>
  <si>
    <t>TWKHH</t>
  </si>
  <si>
    <t>( PS4 SERVICE )</t>
  </si>
  <si>
    <t>HKHKG</t>
  </si>
  <si>
    <t>HICT</t>
  </si>
  <si>
    <t>( PN3 SERVICE )</t>
  </si>
  <si>
    <t xml:space="preserve">TSE336S	</t>
  </si>
  <si>
    <t>SE8337S</t>
  </si>
  <si>
    <t>EC5338E</t>
  </si>
  <si>
    <t>YM HORIZON 381S</t>
  </si>
  <si>
    <t>YM HEIGHTS 353S</t>
  </si>
  <si>
    <t>ONE GRUS 022E</t>
  </si>
  <si>
    <t>EC4338E</t>
  </si>
  <si>
    <t>ONE MONACO 022E</t>
  </si>
  <si>
    <t>ONE COMMITMENT 061E</t>
  </si>
  <si>
    <t>MOL CREATION 089E</t>
  </si>
  <si>
    <t>PN2335E</t>
  </si>
  <si>
    <t>PN2336E</t>
  </si>
  <si>
    <t>PN2337E</t>
  </si>
  <si>
    <t>PN2338E</t>
  </si>
  <si>
    <t>YM TIPTOP 012E</t>
  </si>
  <si>
    <t>YM TOTALITY 016E</t>
  </si>
  <si>
    <t>YM TRIUMPH 016E</t>
  </si>
  <si>
    <t>SEASPAN FALCON 005E</t>
  </si>
  <si>
    <t>NAVIOS UNISON 016E</t>
  </si>
  <si>
    <t>TSE334N</t>
  </si>
  <si>
    <t>TSE335N</t>
  </si>
  <si>
    <t>PN3338E</t>
  </si>
  <si>
    <t>PN3339E</t>
  </si>
  <si>
    <t>SEASPAN BENEFACTOR 067E</t>
  </si>
  <si>
    <t>ONE HELSINKI 054E</t>
  </si>
  <si>
    <t>YM TOGETHER 010E</t>
  </si>
  <si>
    <t>SEASPAN YANGTZE 027E</t>
  </si>
  <si>
    <t>YM INAUGURATION 283N</t>
  </si>
  <si>
    <t>YM INSTRUCTION 302N</t>
  </si>
  <si>
    <t>YM UBIQUITY 059E</t>
  </si>
  <si>
    <t xml:space="preserve">TSE337S	</t>
  </si>
  <si>
    <t>SE8338S</t>
  </si>
  <si>
    <t xml:space="preserve">TSE338S	</t>
  </si>
  <si>
    <t>SE8339S</t>
  </si>
  <si>
    <t xml:space="preserve">TSE339S	</t>
  </si>
  <si>
    <t>SE8340S</t>
  </si>
  <si>
    <t xml:space="preserve">TSE340S	</t>
  </si>
  <si>
    <t>SE8341S</t>
  </si>
  <si>
    <t xml:space="preserve">TSE341S	</t>
  </si>
  <si>
    <t>SE8342S</t>
  </si>
  <si>
    <t xml:space="preserve">TSE342S	</t>
  </si>
  <si>
    <t>SE8343S</t>
  </si>
  <si>
    <t xml:space="preserve">TSE343S	</t>
  </si>
  <si>
    <t>SE8344S</t>
  </si>
  <si>
    <t xml:space="preserve">TSE344S	</t>
  </si>
  <si>
    <t>SE8345S</t>
  </si>
  <si>
    <t>PRIDE PACIFIC 031S</t>
  </si>
  <si>
    <t>YM HEIGHTS 354S</t>
  </si>
  <si>
    <t>PRIDE PACIFIC 032S</t>
  </si>
  <si>
    <t>YM HEIGHTS 355S</t>
  </si>
  <si>
    <t>PRIDE PACIFIC 033S</t>
  </si>
  <si>
    <t>YM HEIGHTS 356S</t>
  </si>
  <si>
    <t>PRIDE PACIFIC 034S</t>
  </si>
  <si>
    <t>YM HEIGHTS 357S</t>
  </si>
  <si>
    <t>YM INTERACTION 248S</t>
  </si>
  <si>
    <t>YM INAUGURATION 284S</t>
  </si>
  <si>
    <t>YM HORIZON 382S</t>
  </si>
  <si>
    <t>YM INSTRUCTION 303S</t>
  </si>
  <si>
    <t>YM INTERACTION 249S</t>
  </si>
  <si>
    <t>YM INAUGURATION 285S</t>
  </si>
  <si>
    <t>YM HORIZON 383S</t>
  </si>
  <si>
    <t>YM INSTRUCTION 304S</t>
  </si>
  <si>
    <t>EC5339E</t>
  </si>
  <si>
    <t>EC5340E</t>
  </si>
  <si>
    <t>EC5341E</t>
  </si>
  <si>
    <t>EC5342E</t>
  </si>
  <si>
    <t>EC5343E</t>
  </si>
  <si>
    <t>EC5344E</t>
  </si>
  <si>
    <t>EC5345E</t>
  </si>
  <si>
    <t>EC5346E</t>
  </si>
  <si>
    <t>ONE STORK 021E</t>
  </si>
  <si>
    <t>ONE APUS 014E</t>
  </si>
  <si>
    <t>ONE HAWK 027E</t>
  </si>
  <si>
    <t>ONE EAGLE 030E</t>
  </si>
  <si>
    <t>ONE BLUE JAY 031E</t>
  </si>
  <si>
    <t>ONE CYGNUS 016E</t>
  </si>
  <si>
    <t>ONE WREN 022E</t>
  </si>
  <si>
    <t>ONE CRANE 027E</t>
  </si>
  <si>
    <t>EC4339E</t>
  </si>
  <si>
    <t>EC4340E</t>
  </si>
  <si>
    <t>EC4341E</t>
  </si>
  <si>
    <t>EC4342E</t>
  </si>
  <si>
    <t>EC4343E</t>
  </si>
  <si>
    <t>EC4344E</t>
  </si>
  <si>
    <t>EC4345E</t>
  </si>
  <si>
    <t>EC4346E</t>
  </si>
  <si>
    <t>ONE MUNCHEN 036E</t>
  </si>
  <si>
    <t>YM WARMTH 035E</t>
  </si>
  <si>
    <t>YM WITNESS 038E</t>
  </si>
  <si>
    <t>ONE MINATO 021E</t>
  </si>
  <si>
    <t>YM WIND 026E</t>
  </si>
  <si>
    <t>NEW YORK EXPRESS 050E</t>
  </si>
  <si>
    <t>AIN SNAN EXPRESS 031E</t>
  </si>
  <si>
    <t>YM WIDTH 031E</t>
  </si>
  <si>
    <t>PS3334B</t>
  </si>
  <si>
    <t>PS3335B</t>
  </si>
  <si>
    <t>PS3336B</t>
  </si>
  <si>
    <t>PS3337B</t>
  </si>
  <si>
    <t>PS3338B</t>
  </si>
  <si>
    <t>PS3339B</t>
  </si>
  <si>
    <t>PS3340B</t>
  </si>
  <si>
    <t>ONE HANGZHOU BAY 052E</t>
  </si>
  <si>
    <t>CONTI CONTESSA 115E</t>
  </si>
  <si>
    <t>CONTI CONQUEST 024E</t>
  </si>
  <si>
    <t>SEASPAN ADONIS 072E</t>
  </si>
  <si>
    <t>ONE ALTAIR 062E</t>
  </si>
  <si>
    <t>PN2339E</t>
  </si>
  <si>
    <t>PN2340E</t>
  </si>
  <si>
    <t>PN2341E</t>
  </si>
  <si>
    <t>ONE MAGDALENA 008E</t>
  </si>
  <si>
    <t>YM HORIZON 381N</t>
  </si>
  <si>
    <t>YM INTERACTION 248N</t>
  </si>
  <si>
    <t>YM INAUGURATION 284N</t>
  </si>
  <si>
    <t>YM INSTRUCTION 303N</t>
  </si>
  <si>
    <t>YM HORIZON 382N</t>
  </si>
  <si>
    <t>YM INTERACTION 249N</t>
  </si>
  <si>
    <t>YM INAUGURATION 285N</t>
  </si>
  <si>
    <t>YM INSTRUCTION 304N</t>
  </si>
  <si>
    <t>TSE336N</t>
  </si>
  <si>
    <t>TSE337N</t>
  </si>
  <si>
    <t>TSE338N</t>
  </si>
  <si>
    <t>TSE339N</t>
  </si>
  <si>
    <t>TSE340N</t>
  </si>
  <si>
    <t>TSE341N</t>
  </si>
  <si>
    <t>TSE342N</t>
  </si>
  <si>
    <t>TSE343N</t>
  </si>
  <si>
    <t>PN3340E</t>
  </si>
  <si>
    <t>PN3341E</t>
  </si>
  <si>
    <t>PN3342E</t>
  </si>
  <si>
    <t>PN3343E</t>
  </si>
  <si>
    <t>PN3344E</t>
  </si>
  <si>
    <t>PN3345E</t>
  </si>
  <si>
    <t>PN3346E</t>
  </si>
  <si>
    <t>PN3347E</t>
  </si>
  <si>
    <t>YM TRANQUILITY 008E</t>
  </si>
  <si>
    <t>YM THRONE 007E</t>
  </si>
  <si>
    <t>HYUNDAI FORCE 101E</t>
  </si>
  <si>
    <t>YM TRILLION 007E</t>
  </si>
  <si>
    <t>SEASPAN YANGTZE 028E</t>
  </si>
  <si>
    <t>ONE HELSINKI 055E</t>
  </si>
  <si>
    <t>PS4338E</t>
  </si>
  <si>
    <t>PS4339E</t>
  </si>
  <si>
    <t>PS4340E</t>
  </si>
  <si>
    <t>PS4341E</t>
  </si>
  <si>
    <t>PS4342E</t>
  </si>
  <si>
    <t>PS4343E</t>
  </si>
  <si>
    <t>PS4344E</t>
  </si>
  <si>
    <t>PS4345E</t>
  </si>
  <si>
    <t>PS4346E</t>
  </si>
  <si>
    <t>PS4347E</t>
  </si>
  <si>
    <t>YM UNICORN 065E</t>
  </si>
  <si>
    <t>YM UNIFORM 232E</t>
  </si>
  <si>
    <t>YM UPSURGENCE 061E</t>
  </si>
  <si>
    <t>YM UNANIMITY 069E</t>
  </si>
  <si>
    <t>YM UNIFORMITY 068E</t>
  </si>
  <si>
    <t>YM UBIQUITY 060E</t>
  </si>
  <si>
    <t>YM UNICORN 066E</t>
  </si>
  <si>
    <t>YM UNIFORM 233E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</si>
</sst>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;@"/>
    <numFmt numFmtId="165" formatCode="dd/mm"/>
    <numFmt numFmtId="166" formatCode="[$-409]d\-mmm\-yy;@"/>
    <numFmt numFmtId="167" formatCode="m/d;@"/>
  </numFmts>
  <fonts count="4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Tahoma"/>
      <family val="2"/>
    </font>
    <font>
      <sz val="10"/>
      <name val="Arial"/>
      <family val="2"/>
    </font>
    <font>
      <sz val="10"/>
      <color indexed="23"/>
      <name val="Verdana"/>
      <family val="2"/>
    </font>
    <font>
      <sz val="9"/>
      <name val="Tahoma"/>
      <family val="2"/>
    </font>
    <font>
      <sz val="9"/>
      <color indexed="63"/>
      <name val="Verdan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2"/>
      <name val="Tahoma"/>
      <family val="2"/>
    </font>
    <font>
      <i/>
      <sz val="10"/>
      <name val="Tahoma"/>
      <family val="2"/>
    </font>
    <font>
      <b/>
      <sz val="11"/>
      <name val="Tahoma"/>
      <family val="2"/>
    </font>
    <font>
      <sz val="12"/>
      <name val="Arial"/>
      <family val="2"/>
    </font>
    <font>
      <b/>
      <i/>
      <u/>
      <sz val="11"/>
      <name val="Tahoma"/>
      <family val="2"/>
    </font>
    <font>
      <b/>
      <i/>
      <sz val="10"/>
      <name val="Tahoma"/>
      <family val="2"/>
    </font>
    <font>
      <b/>
      <sz val="11"/>
      <color indexed="58"/>
      <name val="Palatino Linotype"/>
      <family val="1"/>
    </font>
    <font>
      <b/>
      <sz val="9"/>
      <color indexed="23"/>
      <name val="Verdana"/>
      <family val="2"/>
    </font>
    <font>
      <b/>
      <sz val="20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0"/>
      <name val=".VnArial"/>
      <family val="2"/>
    </font>
    <font>
      <sz val="12"/>
      <name val="Tahoma"/>
      <family val="2"/>
    </font>
    <font>
      <sz val="11"/>
      <name val="Arial"/>
      <family val="2"/>
    </font>
    <font>
      <sz val="11"/>
      <color indexed="58"/>
      <name val="Arial"/>
      <family val="2"/>
    </font>
    <font>
      <sz val="11"/>
      <color theme="1"/>
      <name val="Arial"/>
      <family val="2"/>
    </font>
    <font>
      <sz val="11"/>
      <color indexed="12"/>
      <name val="Arial"/>
      <family val="2"/>
    </font>
    <font>
      <b/>
      <sz val="11"/>
      <color indexed="58"/>
      <name val="Arial"/>
      <family val="2"/>
    </font>
    <font>
      <b/>
      <sz val="10"/>
      <color rgb="FFFF0000"/>
      <name val="Tahoma"/>
      <family val="2"/>
    </font>
    <font>
      <b/>
      <sz val="13"/>
      <color rgb="FF000000"/>
      <name val="Arial"/>
      <family val="2"/>
    </font>
    <font>
      <b/>
      <i/>
      <sz val="13"/>
      <color rgb="FF000000"/>
      <name val="Arial"/>
      <family val="2"/>
    </font>
    <font>
      <sz val="9"/>
      <name val="Arial"/>
      <family val="2"/>
    </font>
    <font>
      <u/>
      <sz val="10"/>
      <color theme="10"/>
      <name val=".VnTime"/>
      <family val="2"/>
    </font>
    <font>
      <u/>
      <sz val="10"/>
      <color theme="10"/>
      <name val="Tahoma"/>
      <family val="2"/>
    </font>
    <font>
      <sz val="9"/>
      <name val="細明體"/>
      <family val="3"/>
      <charset val="136"/>
    </font>
    <font>
      <sz val="11"/>
      <color theme="0"/>
      <name val="Arial"/>
      <family val="2"/>
    </font>
    <font>
      <sz val="9"/>
      <color theme="1"/>
      <name val="Verdana"/>
      <family val="2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3" fillId="0" borderId="0" applyNumberFormat="0" applyFill="0" applyBorder="0" applyAlignment="0" applyProtection="0"/>
  </cellStyleXfs>
  <cellXfs count="252">
    <xf numFmtId="0" fontId="0" fillId="0" borderId="0" xfId="0"/>
    <xf numFmtId="0" fontId="6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2" fillId="2" borderId="3" xfId="0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left"/>
    </xf>
    <xf numFmtId="0" fontId="13" fillId="4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0" fontId="15" fillId="2" borderId="0" xfId="0" applyFont="1" applyFill="1"/>
    <xf numFmtId="0" fontId="10" fillId="2" borderId="0" xfId="0" applyFont="1" applyFill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 vertical="center"/>
    </xf>
    <xf numFmtId="14" fontId="9" fillId="2" borderId="0" xfId="0" applyNumberFormat="1" applyFont="1" applyFill="1"/>
    <xf numFmtId="0" fontId="17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12" fillId="2" borderId="0" xfId="0" applyNumberFormat="1" applyFont="1" applyFill="1" applyAlignment="1">
      <alignment horizontal="right"/>
    </xf>
    <xf numFmtId="0" fontId="8" fillId="5" borderId="0" xfId="0" applyFont="1" applyFill="1"/>
    <xf numFmtId="0" fontId="9" fillId="5" borderId="0" xfId="0" applyFont="1" applyFill="1"/>
    <xf numFmtId="0" fontId="10" fillId="5" borderId="0" xfId="0" applyFont="1" applyFill="1" applyAlignment="1">
      <alignment horizontal="center"/>
    </xf>
    <xf numFmtId="0" fontId="11" fillId="5" borderId="0" xfId="0" applyFont="1" applyFill="1"/>
    <xf numFmtId="0" fontId="6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 readingOrder="1"/>
    </xf>
    <xf numFmtId="0" fontId="20" fillId="0" borderId="0" xfId="0" applyFont="1" applyAlignment="1">
      <alignment horizontal="center" vertical="center" readingOrder="1"/>
    </xf>
    <xf numFmtId="0" fontId="21" fillId="0" borderId="0" xfId="0" applyFont="1"/>
    <xf numFmtId="49" fontId="22" fillId="2" borderId="0" xfId="0" applyNumberFormat="1" applyFont="1" applyFill="1"/>
    <xf numFmtId="0" fontId="19" fillId="5" borderId="0" xfId="0" applyFont="1" applyFill="1" applyAlignment="1">
      <alignment horizontal="center" vertical="center" readingOrder="1"/>
    </xf>
    <xf numFmtId="0" fontId="20" fillId="5" borderId="0" xfId="0" applyFont="1" applyFill="1" applyAlignment="1">
      <alignment horizontal="center" vertical="center" readingOrder="1"/>
    </xf>
    <xf numFmtId="49" fontId="22" fillId="5" borderId="0" xfId="0" applyNumberFormat="1" applyFont="1" applyFill="1"/>
    <xf numFmtId="0" fontId="21" fillId="5" borderId="0" xfId="0" applyFont="1" applyFill="1"/>
    <xf numFmtId="14" fontId="12" fillId="5" borderId="0" xfId="0" applyNumberFormat="1" applyFont="1" applyFill="1" applyAlignment="1">
      <alignment horizontal="right"/>
    </xf>
    <xf numFmtId="164" fontId="3" fillId="5" borderId="15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/>
    </xf>
    <xf numFmtId="0" fontId="15" fillId="5" borderId="0" xfId="0" applyFont="1" applyFill="1"/>
    <xf numFmtId="165" fontId="24" fillId="5" borderId="13" xfId="0" applyNumberFormat="1" applyFont="1" applyFill="1" applyBorder="1" applyAlignment="1">
      <alignment horizontal="center" vertical="center"/>
    </xf>
    <xf numFmtId="0" fontId="24" fillId="5" borderId="0" xfId="0" applyFont="1" applyFill="1"/>
    <xf numFmtId="164" fontId="24" fillId="5" borderId="0" xfId="0" applyNumberFormat="1" applyFont="1" applyFill="1" applyAlignment="1">
      <alignment horizontal="center" vertical="center"/>
    </xf>
    <xf numFmtId="0" fontId="24" fillId="5" borderId="0" xfId="0" applyFont="1" applyFill="1" applyAlignment="1">
      <alignment horizontal="center"/>
    </xf>
    <xf numFmtId="0" fontId="25" fillId="5" borderId="0" xfId="0" applyFont="1" applyFill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67" fontId="9" fillId="5" borderId="0" xfId="0" applyNumberFormat="1" applyFont="1" applyFill="1"/>
    <xf numFmtId="165" fontId="14" fillId="5" borderId="0" xfId="0" applyNumberFormat="1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 wrapText="1"/>
    </xf>
    <xf numFmtId="165" fontId="23" fillId="5" borderId="0" xfId="0" quotePrefix="1" applyNumberFormat="1" applyFont="1" applyFill="1" applyAlignment="1">
      <alignment horizontal="center" vertical="center"/>
    </xf>
    <xf numFmtId="0" fontId="24" fillId="5" borderId="0" xfId="0" applyFont="1" applyFill="1" applyAlignment="1">
      <alignment horizontal="left" vertical="center"/>
    </xf>
    <xf numFmtId="0" fontId="29" fillId="5" borderId="0" xfId="0" applyFont="1" applyFill="1"/>
    <xf numFmtId="165" fontId="24" fillId="5" borderId="0" xfId="0" applyNumberFormat="1" applyFont="1" applyFill="1" applyAlignment="1">
      <alignment horizontal="center" vertical="center"/>
    </xf>
    <xf numFmtId="164" fontId="24" fillId="6" borderId="14" xfId="0" applyNumberFormat="1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left" vertical="center" readingOrder="1"/>
    </xf>
    <xf numFmtId="49" fontId="32" fillId="5" borderId="0" xfId="0" applyNumberFormat="1" applyFont="1" applyFill="1"/>
    <xf numFmtId="0" fontId="34" fillId="0" borderId="0" xfId="2" applyFont="1"/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16" fontId="24" fillId="5" borderId="0" xfId="0" applyNumberFormat="1" applyFont="1" applyFill="1" applyAlignment="1">
      <alignment horizontal="center" vertical="center"/>
    </xf>
    <xf numFmtId="0" fontId="26" fillId="5" borderId="14" xfId="0" applyFont="1" applyFill="1" applyBorder="1" applyAlignment="1">
      <alignment horizontal="center" vertical="center"/>
    </xf>
    <xf numFmtId="49" fontId="24" fillId="2" borderId="14" xfId="0" applyNumberFormat="1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164" fontId="24" fillId="6" borderId="15" xfId="0" applyNumberFormat="1" applyFont="1" applyFill="1" applyBorder="1" applyAlignment="1">
      <alignment horizontal="center" vertical="center"/>
    </xf>
    <xf numFmtId="0" fontId="24" fillId="6" borderId="16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165" fontId="24" fillId="5" borderId="28" xfId="0" applyNumberFormat="1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5" borderId="14" xfId="0" applyFont="1" applyFill="1" applyBorder="1" applyAlignment="1">
      <alignment horizontal="center" vertical="center"/>
    </xf>
    <xf numFmtId="0" fontId="24" fillId="6" borderId="30" xfId="0" applyFont="1" applyFill="1" applyBorder="1" applyAlignment="1">
      <alignment horizontal="center" vertical="center" wrapText="1"/>
    </xf>
    <xf numFmtId="0" fontId="24" fillId="6" borderId="19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6" borderId="15" xfId="0" applyFont="1" applyFill="1" applyBorder="1" applyAlignment="1">
      <alignment horizontal="center" vertical="center"/>
    </xf>
    <xf numFmtId="165" fontId="36" fillId="5" borderId="14" xfId="0" applyNumberFormat="1" applyFont="1" applyFill="1" applyBorder="1" applyAlignment="1">
      <alignment horizontal="center" vertical="center"/>
    </xf>
    <xf numFmtId="165" fontId="36" fillId="5" borderId="13" xfId="0" applyNumberFormat="1" applyFont="1" applyFill="1" applyBorder="1" applyAlignment="1">
      <alignment horizontal="center" vertical="center"/>
    </xf>
    <xf numFmtId="165" fontId="24" fillId="5" borderId="14" xfId="0" applyNumberFormat="1" applyFont="1" applyFill="1" applyBorder="1" applyAlignment="1">
      <alignment horizontal="center" vertical="center"/>
    </xf>
    <xf numFmtId="165" fontId="24" fillId="5" borderId="21" xfId="0" applyNumberFormat="1" applyFont="1" applyFill="1" applyBorder="1" applyAlignment="1">
      <alignment horizontal="center" vertical="center"/>
    </xf>
    <xf numFmtId="0" fontId="24" fillId="6" borderId="15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left" readingOrder="1"/>
    </xf>
    <xf numFmtId="0" fontId="26" fillId="6" borderId="30" xfId="0" applyFont="1" applyFill="1" applyBorder="1" applyAlignment="1">
      <alignment horizontal="center" vertical="center" wrapText="1"/>
    </xf>
    <xf numFmtId="0" fontId="26" fillId="6" borderId="15" xfId="0" applyFont="1" applyFill="1" applyBorder="1" applyAlignment="1">
      <alignment horizontal="center" vertical="center"/>
    </xf>
    <xf numFmtId="164" fontId="26" fillId="6" borderId="15" xfId="0" applyNumberFormat="1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 wrapText="1"/>
    </xf>
    <xf numFmtId="0" fontId="26" fillId="6" borderId="16" xfId="0" applyFont="1" applyFill="1" applyBorder="1" applyAlignment="1">
      <alignment horizontal="center" vertical="center" wrapText="1"/>
    </xf>
    <xf numFmtId="164" fontId="37" fillId="2" borderId="0" xfId="0" applyNumberFormat="1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/>
    </xf>
    <xf numFmtId="0" fontId="26" fillId="6" borderId="19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/>
    </xf>
    <xf numFmtId="164" fontId="26" fillId="6" borderId="14" xfId="0" applyNumberFormat="1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165" fontId="26" fillId="5" borderId="14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165" fontId="26" fillId="5" borderId="21" xfId="0" applyNumberFormat="1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5" borderId="19" xfId="0" applyFont="1" applyFill="1" applyBorder="1" applyAlignment="1">
      <alignment vertical="center"/>
    </xf>
    <xf numFmtId="0" fontId="24" fillId="5" borderId="20" xfId="0" applyFont="1" applyFill="1" applyBorder="1" applyAlignment="1">
      <alignment vertical="center"/>
    </xf>
    <xf numFmtId="165" fontId="24" fillId="5" borderId="17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24" fillId="5" borderId="19" xfId="0" applyFont="1" applyFill="1" applyBorder="1" applyAlignment="1">
      <alignment horizontal="center" vertical="center" wrapText="1"/>
    </xf>
    <xf numFmtId="0" fontId="24" fillId="5" borderId="31" xfId="0" applyFont="1" applyFill="1" applyBorder="1" applyAlignment="1">
      <alignment horizontal="center" vertical="center" wrapText="1"/>
    </xf>
    <xf numFmtId="0" fontId="24" fillId="5" borderId="20" xfId="0" applyFont="1" applyFill="1" applyBorder="1" applyAlignment="1">
      <alignment horizontal="center" vertical="center" wrapText="1"/>
    </xf>
    <xf numFmtId="0" fontId="40" fillId="0" borderId="0" xfId="0" applyFont="1"/>
    <xf numFmtId="0" fontId="39" fillId="0" borderId="0" xfId="0" applyFont="1"/>
    <xf numFmtId="0" fontId="36" fillId="5" borderId="0" xfId="0" applyFont="1" applyFill="1" applyAlignment="1">
      <alignment horizontal="center" vertical="center"/>
    </xf>
    <xf numFmtId="165" fontId="26" fillId="0" borderId="14" xfId="0" applyNumberFormat="1" applyFont="1" applyBorder="1" applyAlignment="1">
      <alignment horizontal="center" vertical="center"/>
    </xf>
    <xf numFmtId="165" fontId="24" fillId="5" borderId="13" xfId="0" quotePrefix="1" applyNumberFormat="1" applyFont="1" applyFill="1" applyBorder="1" applyAlignment="1">
      <alignment horizontal="center" vertical="center"/>
    </xf>
    <xf numFmtId="165" fontId="24" fillId="5" borderId="14" xfId="0" quotePrefix="1" applyNumberFormat="1" applyFont="1" applyFill="1" applyBorder="1" applyAlignment="1">
      <alignment horizontal="center" vertical="center"/>
    </xf>
    <xf numFmtId="165" fontId="24" fillId="5" borderId="21" xfId="0" quotePrefix="1" applyNumberFormat="1" applyFont="1" applyFill="1" applyBorder="1" applyAlignment="1">
      <alignment horizontal="center" vertical="center"/>
    </xf>
    <xf numFmtId="165" fontId="24" fillId="5" borderId="28" xfId="0" quotePrefix="1" applyNumberFormat="1" applyFont="1" applyFill="1" applyBorder="1" applyAlignment="1">
      <alignment horizontal="center" vertical="center"/>
    </xf>
    <xf numFmtId="0" fontId="24" fillId="5" borderId="35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/>
    </xf>
    <xf numFmtId="0" fontId="0" fillId="5" borderId="0" xfId="0" applyFill="1"/>
    <xf numFmtId="0" fontId="40" fillId="5" borderId="0" xfId="0" applyFont="1" applyFill="1"/>
    <xf numFmtId="0" fontId="24" fillId="7" borderId="0" xfId="0" applyFont="1" applyFill="1"/>
    <xf numFmtId="0" fontId="0" fillId="7" borderId="0" xfId="0" applyFill="1"/>
    <xf numFmtId="0" fontId="30" fillId="7" borderId="0" xfId="0" applyFont="1" applyFill="1" applyAlignment="1">
      <alignment horizontal="left" vertical="center" readingOrder="1"/>
    </xf>
    <xf numFmtId="49" fontId="32" fillId="7" borderId="0" xfId="0" applyNumberFormat="1" applyFont="1" applyFill="1"/>
    <xf numFmtId="0" fontId="24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right" readingOrder="1"/>
    </xf>
    <xf numFmtId="0" fontId="27" fillId="7" borderId="0" xfId="0" applyFont="1" applyFill="1"/>
    <xf numFmtId="0" fontId="28" fillId="7" borderId="0" xfId="0" applyFont="1" applyFill="1" applyAlignment="1">
      <alignment horizontal="center" vertical="center"/>
    </xf>
    <xf numFmtId="165" fontId="24" fillId="7" borderId="0" xfId="0" applyNumberFormat="1" applyFont="1" applyFill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3" fillId="7" borderId="14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24" fillId="7" borderId="19" xfId="0" applyFont="1" applyFill="1" applyBorder="1" applyAlignment="1">
      <alignment horizontal="center" vertical="center" wrapText="1"/>
    </xf>
    <xf numFmtId="165" fontId="24" fillId="7" borderId="14" xfId="0" applyNumberFormat="1" applyFont="1" applyFill="1" applyBorder="1" applyAlignment="1">
      <alignment horizontal="center" vertical="center"/>
    </xf>
    <xf numFmtId="165" fontId="24" fillId="7" borderId="14" xfId="0" quotePrefix="1" applyNumberFormat="1" applyFont="1" applyFill="1" applyBorder="1" applyAlignment="1">
      <alignment horizontal="center" vertical="center"/>
    </xf>
    <xf numFmtId="165" fontId="24" fillId="7" borderId="13" xfId="0" quotePrefix="1" applyNumberFormat="1" applyFont="1" applyFill="1" applyBorder="1" applyAlignment="1">
      <alignment horizontal="center" vertical="center"/>
    </xf>
    <xf numFmtId="165" fontId="26" fillId="7" borderId="14" xfId="0" applyNumberFormat="1" applyFont="1" applyFill="1" applyBorder="1" applyAlignment="1">
      <alignment horizontal="center" vertical="center"/>
    </xf>
    <xf numFmtId="0" fontId="36" fillId="7" borderId="0" xfId="0" applyFont="1" applyFill="1" applyAlignment="1">
      <alignment horizontal="center" vertical="center"/>
    </xf>
    <xf numFmtId="0" fontId="26" fillId="7" borderId="19" xfId="0" applyFont="1" applyFill="1" applyBorder="1" applyAlignment="1">
      <alignment horizontal="center" vertical="center" wrapText="1"/>
    </xf>
    <xf numFmtId="165" fontId="26" fillId="7" borderId="14" xfId="0" quotePrefix="1" applyNumberFormat="1" applyFont="1" applyFill="1" applyBorder="1" applyAlignment="1">
      <alignment horizontal="center" vertical="center"/>
    </xf>
    <xf numFmtId="165" fontId="26" fillId="7" borderId="13" xfId="0" quotePrefix="1" applyNumberFormat="1" applyFont="1" applyFill="1" applyBorder="1" applyAlignment="1">
      <alignment horizontal="center" vertical="center"/>
    </xf>
    <xf numFmtId="0" fontId="26" fillId="7" borderId="20" xfId="0" applyFont="1" applyFill="1" applyBorder="1" applyAlignment="1">
      <alignment horizontal="center" vertical="center" wrapText="1"/>
    </xf>
    <xf numFmtId="165" fontId="26" fillId="7" borderId="21" xfId="0" applyNumberFormat="1" applyFont="1" applyFill="1" applyBorder="1" applyAlignment="1">
      <alignment horizontal="center" vertical="center"/>
    </xf>
    <xf numFmtId="165" fontId="26" fillId="7" borderId="21" xfId="0" quotePrefix="1" applyNumberFormat="1" applyFont="1" applyFill="1" applyBorder="1" applyAlignment="1">
      <alignment horizontal="center" vertical="center"/>
    </xf>
    <xf numFmtId="165" fontId="26" fillId="7" borderId="28" xfId="0" quotePrefix="1" applyNumberFormat="1" applyFont="1" applyFill="1" applyBorder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64" fontId="1" fillId="7" borderId="0" xfId="0" applyNumberFormat="1" applyFont="1" applyFill="1" applyAlignment="1">
      <alignment horizontal="center" vertical="center"/>
    </xf>
    <xf numFmtId="0" fontId="12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9" fillId="7" borderId="0" xfId="0" applyFont="1" applyFill="1"/>
    <xf numFmtId="0" fontId="9" fillId="7" borderId="0" xfId="0" applyFont="1" applyFill="1" applyAlignment="1">
      <alignment horizontal="center" vertical="center"/>
    </xf>
    <xf numFmtId="0" fontId="34" fillId="7" borderId="0" xfId="2" applyFont="1" applyFill="1"/>
    <xf numFmtId="164" fontId="24" fillId="7" borderId="0" xfId="0" applyNumberFormat="1" applyFont="1" applyFill="1" applyAlignment="1">
      <alignment horizontal="center" vertical="center"/>
    </xf>
    <xf numFmtId="0" fontId="24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26" fillId="5" borderId="17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165" fontId="24" fillId="5" borderId="14" xfId="0" quotePrefix="1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165" fontId="24" fillId="0" borderId="17" xfId="0" quotePrefix="1" applyNumberFormat="1" applyFont="1" applyBorder="1" applyAlignment="1">
      <alignment horizontal="center" vertical="center"/>
    </xf>
    <xf numFmtId="165" fontId="24" fillId="0" borderId="32" xfId="0" quotePrefix="1" applyNumberFormat="1" applyFont="1" applyBorder="1" applyAlignment="1">
      <alignment horizontal="center" vertical="center"/>
    </xf>
    <xf numFmtId="165" fontId="24" fillId="5" borderId="13" xfId="0" quotePrefix="1" applyNumberFormat="1" applyFont="1" applyFill="1" applyBorder="1" applyAlignment="1">
      <alignment horizontal="center" vertical="center"/>
    </xf>
    <xf numFmtId="165" fontId="24" fillId="0" borderId="33" xfId="0" quotePrefix="1" applyNumberFormat="1" applyFont="1" applyBorder="1" applyAlignment="1">
      <alignment horizontal="center" vertical="center"/>
    </xf>
    <xf numFmtId="165" fontId="24" fillId="0" borderId="34" xfId="0" quotePrefix="1" applyNumberFormat="1" applyFont="1" applyBorder="1" applyAlignment="1">
      <alignment horizontal="center" vertical="center"/>
    </xf>
    <xf numFmtId="165" fontId="26" fillId="5" borderId="14" xfId="0" quotePrefix="1" applyNumberFormat="1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4" fillId="5" borderId="21" xfId="0" applyFont="1" applyFill="1" applyBorder="1" applyAlignment="1">
      <alignment horizontal="center" vertical="center" wrapText="1"/>
    </xf>
    <xf numFmtId="165" fontId="24" fillId="5" borderId="21" xfId="0" quotePrefix="1" applyNumberFormat="1" applyFont="1" applyFill="1" applyBorder="1" applyAlignment="1">
      <alignment horizontal="center" vertical="center"/>
    </xf>
    <xf numFmtId="165" fontId="24" fillId="5" borderId="28" xfId="0" quotePrefix="1" applyNumberFormat="1" applyFont="1" applyFill="1" applyBorder="1" applyAlignment="1">
      <alignment horizontal="center" vertical="center"/>
    </xf>
    <xf numFmtId="0" fontId="24" fillId="5" borderId="32" xfId="0" applyFont="1" applyFill="1" applyBorder="1" applyAlignment="1">
      <alignment horizontal="center" vertical="center" wrapText="1"/>
    </xf>
    <xf numFmtId="165" fontId="24" fillId="5" borderId="17" xfId="0" applyNumberFormat="1" applyFont="1" applyFill="1" applyBorder="1" applyAlignment="1">
      <alignment horizontal="center" vertical="center"/>
    </xf>
    <xf numFmtId="165" fontId="24" fillId="5" borderId="32" xfId="0" applyNumberFormat="1" applyFont="1" applyFill="1" applyBorder="1" applyAlignment="1">
      <alignment horizontal="center" vertical="center"/>
    </xf>
    <xf numFmtId="165" fontId="24" fillId="5" borderId="34" xfId="0" quotePrefix="1" applyNumberFormat="1" applyFont="1" applyFill="1" applyBorder="1" applyAlignment="1">
      <alignment horizontal="center" vertical="center"/>
    </xf>
    <xf numFmtId="165" fontId="24" fillId="5" borderId="29" xfId="0" applyNumberFormat="1" applyFont="1" applyFill="1" applyBorder="1" applyAlignment="1">
      <alignment horizontal="center" vertical="center"/>
    </xf>
    <xf numFmtId="165" fontId="24" fillId="5" borderId="32" xfId="0" quotePrefix="1" applyNumberFormat="1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165" fontId="24" fillId="5" borderId="14" xfId="0" applyNumberFormat="1" applyFont="1" applyFill="1" applyBorder="1" applyAlignment="1">
      <alignment horizontal="center" vertical="center"/>
    </xf>
    <xf numFmtId="165" fontId="24" fillId="0" borderId="13" xfId="0" quotePrefix="1" applyNumberFormat="1" applyFont="1" applyBorder="1" applyAlignment="1">
      <alignment horizontal="center" vertical="center"/>
    </xf>
    <xf numFmtId="165" fontId="24" fillId="0" borderId="14" xfId="0" quotePrefix="1" applyNumberFormat="1" applyFont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165" fontId="13" fillId="0" borderId="14" xfId="0" applyNumberFormat="1" applyFont="1" applyBorder="1" applyAlignment="1">
      <alignment horizontal="center" vertical="center"/>
    </xf>
    <xf numFmtId="165" fontId="13" fillId="0" borderId="21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165" fontId="13" fillId="0" borderId="28" xfId="0" applyNumberFormat="1" applyFont="1" applyBorder="1" applyAlignment="1">
      <alignment horizontal="center" vertical="center"/>
    </xf>
    <xf numFmtId="165" fontId="13" fillId="0" borderId="14" xfId="0" quotePrefix="1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24" fillId="6" borderId="15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0" fontId="26" fillId="6" borderId="15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3</xdr:col>
      <xdr:colOff>9525</xdr:colOff>
      <xdr:row>2</xdr:row>
      <xdr:rowOff>133350</xdr:rowOff>
    </xdr:to>
    <xdr:pic>
      <xdr:nvPicPr>
        <xdr:cNvPr id="31491" name="Picture 4" descr="LOGO.jpg">
          <a:extLst>
            <a:ext uri="{FF2B5EF4-FFF2-40B4-BE49-F238E27FC236}">
              <a16:creationId xmlns:a16="http://schemas.microsoft.com/office/drawing/2014/main" id="{00000000-0008-0000-0000-000003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454" b="82388"/>
        <a:stretch>
          <a:fillRect/>
        </a:stretch>
      </xdr:blipFill>
      <xdr:spPr bwMode="auto">
        <a:xfrm>
          <a:off x="47625" y="66675"/>
          <a:ext cx="3409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3</xdr:col>
      <xdr:colOff>9525</xdr:colOff>
      <xdr:row>2</xdr:row>
      <xdr:rowOff>133350</xdr:rowOff>
    </xdr:to>
    <xdr:pic>
      <xdr:nvPicPr>
        <xdr:cNvPr id="52443" name="Picture 4" descr="LOGO.jpg">
          <a:extLst>
            <a:ext uri="{FF2B5EF4-FFF2-40B4-BE49-F238E27FC236}">
              <a16:creationId xmlns:a16="http://schemas.microsoft.com/office/drawing/2014/main" id="{00000000-0008-0000-0100-0000DBC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454" b="82388"/>
        <a:stretch>
          <a:fillRect/>
        </a:stretch>
      </xdr:blipFill>
      <xdr:spPr bwMode="auto">
        <a:xfrm>
          <a:off x="47625" y="66675"/>
          <a:ext cx="3429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521970</xdr:colOff>
      <xdr:row>0</xdr:row>
      <xdr:rowOff>38100</xdr:rowOff>
    </xdr:from>
    <xdr:to>
      <xdr:col>9</xdr:col>
      <xdr:colOff>79</xdr:colOff>
      <xdr:row>5</xdr:row>
      <xdr:rowOff>154322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13910" y="38100"/>
          <a:ext cx="5054048" cy="1059197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TRANSHIPMENT SCHEDULE</a:t>
          </a:r>
          <a:endParaRPr lang="en-US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CONTAINERS EX HAI PHONG CITY TO USEC </a:t>
          </a:r>
          <a:endParaRPr lang="en-U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(EC4 SERVICE)</a:t>
          </a: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617220</xdr:colOff>
      <xdr:row>3</xdr:row>
      <xdr:rowOff>19050</xdr:rowOff>
    </xdr:from>
    <xdr:to>
      <xdr:col>3</xdr:col>
      <xdr:colOff>156236</xdr:colOff>
      <xdr:row>7</xdr:row>
      <xdr:rowOff>3036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32460" y="638175"/>
          <a:ext cx="2874656" cy="76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NI-Times"/>
            </a:rPr>
            <a:t>DG TOWER 15 Tran Phu, Hai Phong City, Vietnam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NI-Times"/>
            </a:rPr>
            <a:t>Tel: 84-31-3550283/4/5   Fax: 84-31-3550286</a:t>
          </a: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NI-Times"/>
            </a:rPr>
            <a:t>Website: www.yangming.com</a:t>
          </a:r>
        </a:p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0</xdr:col>
      <xdr:colOff>47625</xdr:colOff>
      <xdr:row>0</xdr:row>
      <xdr:rowOff>66675</xdr:rowOff>
    </xdr:from>
    <xdr:to>
      <xdr:col>4</xdr:col>
      <xdr:colOff>9525</xdr:colOff>
      <xdr:row>2</xdr:row>
      <xdr:rowOff>133350</xdr:rowOff>
    </xdr:to>
    <xdr:pic>
      <xdr:nvPicPr>
        <xdr:cNvPr id="40698" name="Picture 3" descr="LOGO.jpg">
          <a:extLst>
            <a:ext uri="{FF2B5EF4-FFF2-40B4-BE49-F238E27FC236}">
              <a16:creationId xmlns:a16="http://schemas.microsoft.com/office/drawing/2014/main" id="{00000000-0008-0000-0200-0000FA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454" b="82388"/>
        <a:stretch>
          <a:fillRect/>
        </a:stretch>
      </xdr:blipFill>
      <xdr:spPr bwMode="auto">
        <a:xfrm>
          <a:off x="47625" y="66675"/>
          <a:ext cx="4057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521970</xdr:colOff>
      <xdr:row>0</xdr:row>
      <xdr:rowOff>38100</xdr:rowOff>
    </xdr:from>
    <xdr:to>
      <xdr:col>9</xdr:col>
      <xdr:colOff>79</xdr:colOff>
      <xdr:row>5</xdr:row>
      <xdr:rowOff>154322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613910" y="38100"/>
          <a:ext cx="5054048" cy="1059197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TRANSHIPMENT SCHEDULE</a:t>
          </a:r>
          <a:endParaRPr lang="en-US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CONTAINERS EX HAI PHONG CITY TO USEC </a:t>
          </a:r>
          <a:endParaRPr lang="en-U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(EC4 SERVICE)</a:t>
          </a: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617220</xdr:colOff>
      <xdr:row>3</xdr:row>
      <xdr:rowOff>19050</xdr:rowOff>
    </xdr:from>
    <xdr:to>
      <xdr:col>3</xdr:col>
      <xdr:colOff>156236</xdr:colOff>
      <xdr:row>7</xdr:row>
      <xdr:rowOff>3036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32460" y="638175"/>
          <a:ext cx="2874656" cy="76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NI-Times"/>
            </a:rPr>
            <a:t>DG TOWER 15 Tran Phu, Hai Phong City, Vietnam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NI-Times"/>
            </a:rPr>
            <a:t>Tel: 84-31-3550283/4/5   Fax: 84-31-3550286</a:t>
          </a: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NI-Times"/>
            </a:rPr>
            <a:t>Website: www.yangming.com</a:t>
          </a:r>
        </a:p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0</xdr:col>
      <xdr:colOff>47625</xdr:colOff>
      <xdr:row>0</xdr:row>
      <xdr:rowOff>66675</xdr:rowOff>
    </xdr:from>
    <xdr:to>
      <xdr:col>4</xdr:col>
      <xdr:colOff>9525</xdr:colOff>
      <xdr:row>2</xdr:row>
      <xdr:rowOff>133350</xdr:rowOff>
    </xdr:to>
    <xdr:pic>
      <xdr:nvPicPr>
        <xdr:cNvPr id="36605" name="Picture 3" descr="LOGO.jpg">
          <a:extLst>
            <a:ext uri="{FF2B5EF4-FFF2-40B4-BE49-F238E27FC236}">
              <a16:creationId xmlns:a16="http://schemas.microsoft.com/office/drawing/2014/main" id="{00000000-0008-0000-0300-0000FD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454" b="82388"/>
        <a:stretch>
          <a:fillRect/>
        </a:stretch>
      </xdr:blipFill>
      <xdr:spPr bwMode="auto">
        <a:xfrm>
          <a:off x="47625" y="66675"/>
          <a:ext cx="4057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521970</xdr:colOff>
      <xdr:row>0</xdr:row>
      <xdr:rowOff>38100</xdr:rowOff>
    </xdr:from>
    <xdr:to>
      <xdr:col>7</xdr:col>
      <xdr:colOff>3824</xdr:colOff>
      <xdr:row>5</xdr:row>
      <xdr:rowOff>154322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613910" y="38100"/>
          <a:ext cx="3501390" cy="1059197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800"/>
            </a:lnSpc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TRANSHIPMENT SCHEDULE</a:t>
          </a:r>
          <a:endParaRPr lang="en-US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CONTAINERS EX HAI PHONG CITY TO USEC </a:t>
          </a:r>
          <a:endParaRPr lang="en-U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(PN2 SERVICE)</a:t>
          </a:r>
        </a:p>
        <a:p>
          <a:pPr algn="ctr" rtl="0">
            <a:lnSpc>
              <a:spcPts val="10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617220</xdr:colOff>
      <xdr:row>3</xdr:row>
      <xdr:rowOff>19050</xdr:rowOff>
    </xdr:from>
    <xdr:to>
      <xdr:col>3</xdr:col>
      <xdr:colOff>156236</xdr:colOff>
      <xdr:row>7</xdr:row>
      <xdr:rowOff>3036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32460" y="638175"/>
          <a:ext cx="2874656" cy="76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NI-Times"/>
            </a:rPr>
            <a:t>DG TOWER 15 Tran Phu, Hai Phong City, Vietnam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NI-Times"/>
            </a:rPr>
            <a:t>Tel: 84-31-3550283/4/5   Fax: 84-31-3550286</a:t>
          </a: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NI-Times"/>
            </a:rPr>
            <a:t>Website: www.yangming.com</a:t>
          </a:r>
        </a:p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0</xdr:col>
      <xdr:colOff>47625</xdr:colOff>
      <xdr:row>0</xdr:row>
      <xdr:rowOff>66675</xdr:rowOff>
    </xdr:from>
    <xdr:to>
      <xdr:col>4</xdr:col>
      <xdr:colOff>9525</xdr:colOff>
      <xdr:row>2</xdr:row>
      <xdr:rowOff>133350</xdr:rowOff>
    </xdr:to>
    <xdr:pic>
      <xdr:nvPicPr>
        <xdr:cNvPr id="45773" name="Picture 3" descr="LOGO.jpg">
          <a:extLst>
            <a:ext uri="{FF2B5EF4-FFF2-40B4-BE49-F238E27FC236}">
              <a16:creationId xmlns:a16="http://schemas.microsoft.com/office/drawing/2014/main" id="{00000000-0008-0000-0400-0000CDB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454" b="82388"/>
        <a:stretch>
          <a:fillRect/>
        </a:stretch>
      </xdr:blipFill>
      <xdr:spPr bwMode="auto">
        <a:xfrm>
          <a:off x="47625" y="66675"/>
          <a:ext cx="4057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66675</xdr:rowOff>
    </xdr:from>
    <xdr:to>
      <xdr:col>1</xdr:col>
      <xdr:colOff>851648</xdr:colOff>
      <xdr:row>2</xdr:row>
      <xdr:rowOff>171450</xdr:rowOff>
    </xdr:to>
    <xdr:pic>
      <xdr:nvPicPr>
        <xdr:cNvPr id="3" name="Picture 2" descr="LOGO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454" b="82388"/>
        <a:stretch>
          <a:fillRect/>
        </a:stretch>
      </xdr:blipFill>
      <xdr:spPr bwMode="auto">
        <a:xfrm>
          <a:off x="47627" y="66675"/>
          <a:ext cx="2051796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66675</xdr:rowOff>
    </xdr:from>
    <xdr:to>
      <xdr:col>1</xdr:col>
      <xdr:colOff>851648</xdr:colOff>
      <xdr:row>2</xdr:row>
      <xdr:rowOff>171450</xdr:rowOff>
    </xdr:to>
    <xdr:pic>
      <xdr:nvPicPr>
        <xdr:cNvPr id="5" name="Picture 4" descr="LOGO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454" b="82388"/>
        <a:stretch>
          <a:fillRect/>
        </a:stretch>
      </xdr:blipFill>
      <xdr:spPr bwMode="auto">
        <a:xfrm>
          <a:off x="47627" y="66675"/>
          <a:ext cx="2955550" cy="53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38100</xdr:rowOff>
    </xdr:from>
    <xdr:to>
      <xdr:col>2</xdr:col>
      <xdr:colOff>314326</xdr:colOff>
      <xdr:row>2</xdr:row>
      <xdr:rowOff>104775</xdr:rowOff>
    </xdr:to>
    <xdr:pic>
      <xdr:nvPicPr>
        <xdr:cNvPr id="2" name="Picture 1" descr="LOGO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454" b="82388"/>
        <a:stretch>
          <a:fillRect/>
        </a:stretch>
      </xdr:blipFill>
      <xdr:spPr bwMode="auto">
        <a:xfrm>
          <a:off x="1" y="38100"/>
          <a:ext cx="3371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3</xdr:col>
      <xdr:colOff>190500</xdr:colOff>
      <xdr:row>2</xdr:row>
      <xdr:rowOff>104775</xdr:rowOff>
    </xdr:to>
    <xdr:pic>
      <xdr:nvPicPr>
        <xdr:cNvPr id="5" name="Picture 4" descr="LOGO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454" b="82388"/>
        <a:stretch>
          <a:fillRect/>
        </a:stretch>
      </xdr:blipFill>
      <xdr:spPr bwMode="auto">
        <a:xfrm>
          <a:off x="0" y="38100"/>
          <a:ext cx="3495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angming.com/e-service/schedule/PointToPoint.aspx" TargetMode="External"/><Relationship Id="rId1" Type="http://schemas.openxmlformats.org/officeDocument/2006/relationships/hyperlink" Target="mailto:ymhph@vn.yangming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yangming.com/e-service/schedule/PointToPoint.aspx" TargetMode="External"/><Relationship Id="rId1" Type="http://schemas.openxmlformats.org/officeDocument/2006/relationships/hyperlink" Target="mailto:ymhph@vn.yangming.com" TargetMode="External"/><Relationship Id="rId4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angming.com/e-service/schedule/PointToPoint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yangming.com/e-service/schedule/PointToPoint.asp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angming.com/e-service/schedule/PointToPoint.asp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yangming.com/e-service/schedule/PointToPoint.aspx" TargetMode="External"/><Relationship Id="rId1" Type="http://schemas.openxmlformats.org/officeDocument/2006/relationships/hyperlink" Target="mailto:ymhph@vn.yangming.com" TargetMode="External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zoomScaleNormal="100" zoomScaleSheetLayoutView="130" workbookViewId="0">
      <selection activeCell="E13" sqref="E13:E14"/>
    </sheetView>
  </sheetViews>
  <sheetFormatPr defaultColWidth="9.140625" defaultRowHeight="12.75"/>
  <cols>
    <col min="1" max="1" width="11.42578125" style="45" customWidth="1"/>
    <col min="2" max="2" width="29.85546875" style="45" customWidth="1"/>
    <col min="3" max="3" width="8.42578125" style="51" customWidth="1"/>
    <col min="4" max="4" width="10.140625" style="45" customWidth="1"/>
    <col min="5" max="5" width="27.140625" style="45" customWidth="1"/>
    <col min="6" max="6" width="15.140625" style="45" customWidth="1"/>
    <col min="7" max="7" width="10.42578125" style="45" customWidth="1"/>
    <col min="8" max="8" width="12.7109375" style="45" customWidth="1"/>
    <col min="9" max="9" width="12" style="45" customWidth="1"/>
    <col min="10" max="10" width="12.42578125" style="45" customWidth="1"/>
    <col min="11" max="11" width="14.42578125" style="45" customWidth="1"/>
    <col min="12" max="12" width="12.7109375" style="45" customWidth="1"/>
    <col min="13" max="16384" width="9.140625" style="45"/>
  </cols>
  <sheetData>
    <row r="1" spans="1:13" s="41" customFormat="1" ht="18">
      <c r="A1" s="40"/>
      <c r="E1" s="42"/>
      <c r="F1" s="42"/>
    </row>
    <row r="2" spans="1:13" s="41" customFormat="1" ht="18">
      <c r="A2" s="40"/>
      <c r="E2" s="42"/>
      <c r="F2" s="42"/>
    </row>
    <row r="3" spans="1:13" s="41" customFormat="1" ht="26.25">
      <c r="E3" s="42"/>
      <c r="F3" s="42"/>
      <c r="G3" s="52" t="s">
        <v>87</v>
      </c>
    </row>
    <row r="4" spans="1:13" s="41" customFormat="1" ht="15.75">
      <c r="A4" s="55" t="s">
        <v>90</v>
      </c>
      <c r="E4" s="42"/>
      <c r="F4" s="42"/>
      <c r="G4" s="53" t="s">
        <v>88</v>
      </c>
    </row>
    <row r="5" spans="1:13" s="41" customFormat="1" ht="14.25">
      <c r="A5" s="55" t="s">
        <v>91</v>
      </c>
      <c r="E5" s="42"/>
      <c r="F5" s="42"/>
      <c r="G5" s="54" t="s">
        <v>89</v>
      </c>
    </row>
    <row r="6" spans="1:13" s="41" customFormat="1" ht="33.75" customHeight="1">
      <c r="G6" s="42"/>
    </row>
    <row r="7" spans="1:13" s="41" customFormat="1" ht="2.25" customHeight="1">
      <c r="G7" s="42"/>
    </row>
    <row r="8" spans="1:13" s="41" customFormat="1" ht="13.5" thickBot="1">
      <c r="A8" s="43" t="s">
        <v>9</v>
      </c>
      <c r="B8" s="43"/>
      <c r="G8" s="60"/>
      <c r="H8" s="72"/>
    </row>
    <row r="9" spans="1:13" s="44" customFormat="1" ht="17.25" customHeight="1">
      <c r="A9" s="186" t="s">
        <v>118</v>
      </c>
      <c r="B9" s="131" t="s">
        <v>12</v>
      </c>
      <c r="C9" s="61" t="s">
        <v>10</v>
      </c>
      <c r="D9" s="131" t="s">
        <v>86</v>
      </c>
      <c r="E9" s="190" t="s">
        <v>2</v>
      </c>
      <c r="F9" s="193" t="s">
        <v>118</v>
      </c>
      <c r="G9" s="131" t="s">
        <v>86</v>
      </c>
      <c r="H9" s="62" t="s">
        <v>46</v>
      </c>
      <c r="I9" s="62" t="s">
        <v>13</v>
      </c>
      <c r="J9" s="62" t="s">
        <v>3</v>
      </c>
      <c r="K9" s="62" t="s">
        <v>61</v>
      </c>
      <c r="L9" s="63" t="s">
        <v>11</v>
      </c>
    </row>
    <row r="10" spans="1:13" s="44" customFormat="1" ht="15.75" customHeight="1">
      <c r="A10" s="187"/>
      <c r="B10" s="91"/>
      <c r="C10" s="86" t="s">
        <v>0</v>
      </c>
      <c r="D10" s="132" t="s">
        <v>4</v>
      </c>
      <c r="E10" s="191"/>
      <c r="F10" s="194"/>
      <c r="G10" s="87" t="s">
        <v>0</v>
      </c>
      <c r="H10" s="87" t="s">
        <v>4</v>
      </c>
      <c r="I10" s="87" t="s">
        <v>4</v>
      </c>
      <c r="J10" s="87" t="s">
        <v>4</v>
      </c>
      <c r="K10" s="87" t="s">
        <v>4</v>
      </c>
      <c r="L10" s="88" t="s">
        <v>4</v>
      </c>
    </row>
    <row r="11" spans="1:13" s="64" customFormat="1" ht="21" customHeight="1">
      <c r="A11" s="128" t="s">
        <v>129</v>
      </c>
      <c r="B11" s="107" t="s">
        <v>132</v>
      </c>
      <c r="C11" s="124">
        <v>45184</v>
      </c>
      <c r="D11" s="124">
        <f>+C11+6</f>
        <v>45190</v>
      </c>
      <c r="E11" s="188" t="s">
        <v>134</v>
      </c>
      <c r="F11" s="188" t="s">
        <v>131</v>
      </c>
      <c r="G11" s="195">
        <v>45196</v>
      </c>
      <c r="H11" s="195">
        <f>+G11+25</f>
        <v>45221</v>
      </c>
      <c r="I11" s="195">
        <f>+H11+3</f>
        <v>45224</v>
      </c>
      <c r="J11" s="195">
        <f>+I11+4</f>
        <v>45228</v>
      </c>
      <c r="K11" s="195">
        <f>+J11+3</f>
        <v>45231</v>
      </c>
      <c r="L11" s="198">
        <f>+K11+3</f>
        <v>45234</v>
      </c>
    </row>
    <row r="12" spans="1:13" s="64" customFormat="1" ht="21" customHeight="1">
      <c r="A12" s="128" t="s">
        <v>130</v>
      </c>
      <c r="B12" s="107" t="s">
        <v>133</v>
      </c>
      <c r="C12" s="124">
        <v>45188</v>
      </c>
      <c r="D12" s="124">
        <f>+C12+4</f>
        <v>45192</v>
      </c>
      <c r="E12" s="189"/>
      <c r="F12" s="189"/>
      <c r="G12" s="196"/>
      <c r="H12" s="196"/>
      <c r="I12" s="196"/>
      <c r="J12" s="196"/>
      <c r="K12" s="196"/>
      <c r="L12" s="199"/>
    </row>
    <row r="13" spans="1:13" s="64" customFormat="1" ht="21" customHeight="1">
      <c r="A13" s="128" t="s">
        <v>159</v>
      </c>
      <c r="B13" s="107" t="s">
        <v>183</v>
      </c>
      <c r="C13" s="124">
        <f t="shared" ref="C13:D28" si="0">+C11+7</f>
        <v>45191</v>
      </c>
      <c r="D13" s="124">
        <f t="shared" si="0"/>
        <v>45197</v>
      </c>
      <c r="E13" s="188" t="s">
        <v>199</v>
      </c>
      <c r="F13" s="188" t="s">
        <v>191</v>
      </c>
      <c r="G13" s="192">
        <f t="shared" ref="G13:L13" si="1">+G11+7</f>
        <v>45203</v>
      </c>
      <c r="H13" s="192">
        <f t="shared" si="1"/>
        <v>45228</v>
      </c>
      <c r="I13" s="192">
        <f t="shared" si="1"/>
        <v>45231</v>
      </c>
      <c r="J13" s="192">
        <f t="shared" si="1"/>
        <v>45235</v>
      </c>
      <c r="K13" s="192">
        <f t="shared" si="1"/>
        <v>45238</v>
      </c>
      <c r="L13" s="197">
        <f t="shared" si="1"/>
        <v>45241</v>
      </c>
    </row>
    <row r="14" spans="1:13" s="64" customFormat="1" ht="21" customHeight="1">
      <c r="A14" s="128" t="s">
        <v>160</v>
      </c>
      <c r="B14" s="107" t="s">
        <v>175</v>
      </c>
      <c r="C14" s="124">
        <f t="shared" si="0"/>
        <v>45195</v>
      </c>
      <c r="D14" s="124">
        <f t="shared" si="0"/>
        <v>45199</v>
      </c>
      <c r="E14" s="189"/>
      <c r="F14" s="189"/>
      <c r="G14" s="192"/>
      <c r="H14" s="192"/>
      <c r="I14" s="192"/>
      <c r="J14" s="192"/>
      <c r="K14" s="192"/>
      <c r="L14" s="197"/>
      <c r="M14" s="76" t="s">
        <v>98</v>
      </c>
    </row>
    <row r="15" spans="1:13" s="64" customFormat="1" ht="21" customHeight="1">
      <c r="A15" s="128" t="s">
        <v>161</v>
      </c>
      <c r="B15" s="107" t="s">
        <v>184</v>
      </c>
      <c r="C15" s="124">
        <f t="shared" si="0"/>
        <v>45198</v>
      </c>
      <c r="D15" s="124">
        <f t="shared" si="0"/>
        <v>45204</v>
      </c>
      <c r="E15" s="188" t="s">
        <v>200</v>
      </c>
      <c r="F15" s="188" t="s">
        <v>192</v>
      </c>
      <c r="G15" s="192">
        <f t="shared" ref="G15:L15" si="2">+G13+7</f>
        <v>45210</v>
      </c>
      <c r="H15" s="192">
        <f t="shared" si="2"/>
        <v>45235</v>
      </c>
      <c r="I15" s="192">
        <f t="shared" si="2"/>
        <v>45238</v>
      </c>
      <c r="J15" s="192">
        <f t="shared" si="2"/>
        <v>45242</v>
      </c>
      <c r="K15" s="192">
        <f t="shared" si="2"/>
        <v>45245</v>
      </c>
      <c r="L15" s="197">
        <f t="shared" si="2"/>
        <v>45248</v>
      </c>
    </row>
    <row r="16" spans="1:13" s="64" customFormat="1" ht="21" customHeight="1">
      <c r="A16" s="128" t="s">
        <v>162</v>
      </c>
      <c r="B16" s="107" t="s">
        <v>176</v>
      </c>
      <c r="C16" s="139">
        <f t="shared" si="0"/>
        <v>45202</v>
      </c>
      <c r="D16" s="139">
        <f t="shared" si="0"/>
        <v>45206</v>
      </c>
      <c r="E16" s="189"/>
      <c r="F16" s="189"/>
      <c r="G16" s="192"/>
      <c r="H16" s="192"/>
      <c r="I16" s="192"/>
      <c r="J16" s="192"/>
      <c r="K16" s="192"/>
      <c r="L16" s="197"/>
    </row>
    <row r="17" spans="1:12" s="64" customFormat="1" ht="21" customHeight="1">
      <c r="A17" s="128" t="s">
        <v>163</v>
      </c>
      <c r="B17" s="107" t="s">
        <v>185</v>
      </c>
      <c r="C17" s="124">
        <f t="shared" si="0"/>
        <v>45205</v>
      </c>
      <c r="D17" s="124">
        <f t="shared" si="0"/>
        <v>45211</v>
      </c>
      <c r="E17" s="188" t="s">
        <v>201</v>
      </c>
      <c r="F17" s="188" t="s">
        <v>193</v>
      </c>
      <c r="G17" s="192">
        <f t="shared" ref="G17:L17" si="3">+G15+7</f>
        <v>45217</v>
      </c>
      <c r="H17" s="192">
        <f t="shared" si="3"/>
        <v>45242</v>
      </c>
      <c r="I17" s="192">
        <f t="shared" si="3"/>
        <v>45245</v>
      </c>
      <c r="J17" s="192">
        <f t="shared" si="3"/>
        <v>45249</v>
      </c>
      <c r="K17" s="192">
        <f t="shared" si="3"/>
        <v>45252</v>
      </c>
      <c r="L17" s="197">
        <f t="shared" si="3"/>
        <v>45255</v>
      </c>
    </row>
    <row r="18" spans="1:12" s="64" customFormat="1" ht="21" customHeight="1">
      <c r="A18" s="128" t="s">
        <v>164</v>
      </c>
      <c r="B18" s="107" t="s">
        <v>177</v>
      </c>
      <c r="C18" s="124">
        <f t="shared" si="0"/>
        <v>45209</v>
      </c>
      <c r="D18" s="124">
        <f t="shared" si="0"/>
        <v>45213</v>
      </c>
      <c r="E18" s="189"/>
      <c r="F18" s="189"/>
      <c r="G18" s="192"/>
      <c r="H18" s="192"/>
      <c r="I18" s="192"/>
      <c r="J18" s="192"/>
      <c r="K18" s="192"/>
      <c r="L18" s="197"/>
    </row>
    <row r="19" spans="1:12" s="64" customFormat="1" ht="21" customHeight="1">
      <c r="A19" s="128" t="s">
        <v>165</v>
      </c>
      <c r="B19" s="107" t="s">
        <v>186</v>
      </c>
      <c r="C19" s="124">
        <f t="shared" si="0"/>
        <v>45212</v>
      </c>
      <c r="D19" s="124">
        <f t="shared" si="0"/>
        <v>45218</v>
      </c>
      <c r="E19" s="188" t="s">
        <v>202</v>
      </c>
      <c r="F19" s="188" t="s">
        <v>194</v>
      </c>
      <c r="G19" s="192">
        <f t="shared" ref="G19:L19" si="4">+G17+7</f>
        <v>45224</v>
      </c>
      <c r="H19" s="192">
        <f t="shared" si="4"/>
        <v>45249</v>
      </c>
      <c r="I19" s="192">
        <f t="shared" si="4"/>
        <v>45252</v>
      </c>
      <c r="J19" s="192">
        <f t="shared" si="4"/>
        <v>45256</v>
      </c>
      <c r="K19" s="192">
        <f t="shared" si="4"/>
        <v>45259</v>
      </c>
      <c r="L19" s="197">
        <f t="shared" si="4"/>
        <v>45262</v>
      </c>
    </row>
    <row r="20" spans="1:12" s="64" customFormat="1" ht="21" customHeight="1">
      <c r="A20" s="128" t="s">
        <v>166</v>
      </c>
      <c r="B20" s="107" t="s">
        <v>178</v>
      </c>
      <c r="C20" s="124">
        <f t="shared" si="0"/>
        <v>45216</v>
      </c>
      <c r="D20" s="124">
        <f t="shared" si="0"/>
        <v>45220</v>
      </c>
      <c r="E20" s="189"/>
      <c r="F20" s="189"/>
      <c r="G20" s="192"/>
      <c r="H20" s="192"/>
      <c r="I20" s="192"/>
      <c r="J20" s="192"/>
      <c r="K20" s="192"/>
      <c r="L20" s="197"/>
    </row>
    <row r="21" spans="1:12" s="64" customFormat="1" ht="21" customHeight="1">
      <c r="A21" s="128" t="s">
        <v>167</v>
      </c>
      <c r="B21" s="107" t="s">
        <v>187</v>
      </c>
      <c r="C21" s="124">
        <f t="shared" si="0"/>
        <v>45219</v>
      </c>
      <c r="D21" s="124">
        <f t="shared" si="0"/>
        <v>45225</v>
      </c>
      <c r="E21" s="201" t="s">
        <v>203</v>
      </c>
      <c r="F21" s="188" t="s">
        <v>195</v>
      </c>
      <c r="G21" s="200">
        <f t="shared" ref="G21:L21" si="5">+G19+7</f>
        <v>45231</v>
      </c>
      <c r="H21" s="200">
        <f t="shared" si="5"/>
        <v>45256</v>
      </c>
      <c r="I21" s="200">
        <f t="shared" si="5"/>
        <v>45259</v>
      </c>
      <c r="J21" s="200">
        <f t="shared" si="5"/>
        <v>45263</v>
      </c>
      <c r="K21" s="200">
        <f t="shared" si="5"/>
        <v>45266</v>
      </c>
      <c r="L21" s="197">
        <f t="shared" si="5"/>
        <v>45269</v>
      </c>
    </row>
    <row r="22" spans="1:12" s="64" customFormat="1" ht="21" customHeight="1">
      <c r="A22" s="128" t="s">
        <v>168</v>
      </c>
      <c r="B22" s="107" t="s">
        <v>179</v>
      </c>
      <c r="C22" s="124">
        <f t="shared" si="0"/>
        <v>45223</v>
      </c>
      <c r="D22" s="124">
        <f t="shared" si="0"/>
        <v>45227</v>
      </c>
      <c r="E22" s="201"/>
      <c r="F22" s="189"/>
      <c r="G22" s="200"/>
      <c r="H22" s="200"/>
      <c r="I22" s="200"/>
      <c r="J22" s="200"/>
      <c r="K22" s="200"/>
      <c r="L22" s="197"/>
    </row>
    <row r="23" spans="1:12" s="64" customFormat="1" ht="21" customHeight="1">
      <c r="A23" s="128" t="s">
        <v>169</v>
      </c>
      <c r="B23" s="107" t="s">
        <v>188</v>
      </c>
      <c r="C23" s="124">
        <f t="shared" si="0"/>
        <v>45226</v>
      </c>
      <c r="D23" s="124">
        <f t="shared" si="0"/>
        <v>45232</v>
      </c>
      <c r="E23" s="201" t="s">
        <v>204</v>
      </c>
      <c r="F23" s="188" t="s">
        <v>196</v>
      </c>
      <c r="G23" s="200">
        <f t="shared" ref="G23:L23" si="6">+G21+7</f>
        <v>45238</v>
      </c>
      <c r="H23" s="200">
        <f t="shared" si="6"/>
        <v>45263</v>
      </c>
      <c r="I23" s="200">
        <f t="shared" si="6"/>
        <v>45266</v>
      </c>
      <c r="J23" s="200">
        <f t="shared" si="6"/>
        <v>45270</v>
      </c>
      <c r="K23" s="200">
        <f t="shared" si="6"/>
        <v>45273</v>
      </c>
      <c r="L23" s="197">
        <f t="shared" si="6"/>
        <v>45276</v>
      </c>
    </row>
    <row r="24" spans="1:12" s="64" customFormat="1" ht="21" customHeight="1">
      <c r="A24" s="128" t="s">
        <v>170</v>
      </c>
      <c r="B24" s="107" t="s">
        <v>180</v>
      </c>
      <c r="C24" s="124">
        <f t="shared" si="0"/>
        <v>45230</v>
      </c>
      <c r="D24" s="124">
        <f t="shared" si="0"/>
        <v>45234</v>
      </c>
      <c r="E24" s="201"/>
      <c r="F24" s="189"/>
      <c r="G24" s="200"/>
      <c r="H24" s="200"/>
      <c r="I24" s="200"/>
      <c r="J24" s="200"/>
      <c r="K24" s="200"/>
      <c r="L24" s="197"/>
    </row>
    <row r="25" spans="1:12" s="64" customFormat="1" ht="21" customHeight="1">
      <c r="A25" s="128" t="s">
        <v>171</v>
      </c>
      <c r="B25" s="107" t="s">
        <v>189</v>
      </c>
      <c r="C25" s="107">
        <f t="shared" si="0"/>
        <v>45233</v>
      </c>
      <c r="D25" s="107">
        <f t="shared" si="0"/>
        <v>45239</v>
      </c>
      <c r="E25" s="202" t="s">
        <v>205</v>
      </c>
      <c r="F25" s="188" t="s">
        <v>197</v>
      </c>
      <c r="G25" s="192">
        <f t="shared" ref="G25:L25" si="7">+G23+7</f>
        <v>45245</v>
      </c>
      <c r="H25" s="192">
        <f t="shared" si="7"/>
        <v>45270</v>
      </c>
      <c r="I25" s="192">
        <f t="shared" si="7"/>
        <v>45273</v>
      </c>
      <c r="J25" s="192">
        <f t="shared" si="7"/>
        <v>45277</v>
      </c>
      <c r="K25" s="192">
        <f t="shared" si="7"/>
        <v>45280</v>
      </c>
      <c r="L25" s="197">
        <f t="shared" si="7"/>
        <v>45283</v>
      </c>
    </row>
    <row r="26" spans="1:12" s="64" customFormat="1" ht="21" customHeight="1">
      <c r="A26" s="128" t="s">
        <v>172</v>
      </c>
      <c r="B26" s="107" t="s">
        <v>181</v>
      </c>
      <c r="C26" s="130">
        <f t="shared" si="0"/>
        <v>45237</v>
      </c>
      <c r="D26" s="130">
        <f t="shared" si="0"/>
        <v>45241</v>
      </c>
      <c r="E26" s="202"/>
      <c r="F26" s="189"/>
      <c r="G26" s="192"/>
      <c r="H26" s="192"/>
      <c r="I26" s="192"/>
      <c r="J26" s="192"/>
      <c r="K26" s="192"/>
      <c r="L26" s="197"/>
    </row>
    <row r="27" spans="1:12" s="64" customFormat="1" ht="21" customHeight="1">
      <c r="A27" s="128" t="s">
        <v>173</v>
      </c>
      <c r="B27" s="107" t="s">
        <v>190</v>
      </c>
      <c r="C27" s="107">
        <f t="shared" si="0"/>
        <v>45240</v>
      </c>
      <c r="D27" s="107">
        <f t="shared" si="0"/>
        <v>45246</v>
      </c>
      <c r="E27" s="202" t="s">
        <v>206</v>
      </c>
      <c r="F27" s="202" t="s">
        <v>198</v>
      </c>
      <c r="G27" s="192">
        <f t="shared" ref="G27:L27" si="8">+G25+7</f>
        <v>45252</v>
      </c>
      <c r="H27" s="192">
        <f t="shared" si="8"/>
        <v>45277</v>
      </c>
      <c r="I27" s="192">
        <f t="shared" si="8"/>
        <v>45280</v>
      </c>
      <c r="J27" s="192">
        <f t="shared" si="8"/>
        <v>45284</v>
      </c>
      <c r="K27" s="192">
        <f t="shared" si="8"/>
        <v>45287</v>
      </c>
      <c r="L27" s="197">
        <f t="shared" si="8"/>
        <v>45290</v>
      </c>
    </row>
    <row r="28" spans="1:12" s="64" customFormat="1" ht="21" customHeight="1" thickBot="1">
      <c r="A28" s="129" t="s">
        <v>174</v>
      </c>
      <c r="B28" s="108" t="s">
        <v>182</v>
      </c>
      <c r="C28" s="108">
        <f t="shared" si="0"/>
        <v>45244</v>
      </c>
      <c r="D28" s="108">
        <f t="shared" si="0"/>
        <v>45248</v>
      </c>
      <c r="E28" s="203"/>
      <c r="F28" s="203"/>
      <c r="G28" s="204"/>
      <c r="H28" s="204"/>
      <c r="I28" s="204"/>
      <c r="J28" s="204"/>
      <c r="K28" s="204"/>
      <c r="L28" s="205"/>
    </row>
    <row r="29" spans="1:12" ht="21" customHeight="1">
      <c r="B29" s="73"/>
      <c r="C29" s="73"/>
      <c r="D29" s="73"/>
      <c r="E29" s="74"/>
      <c r="F29" s="74"/>
      <c r="G29" s="75"/>
      <c r="H29" s="75"/>
      <c r="I29" s="75"/>
      <c r="J29" s="75"/>
      <c r="K29" s="75"/>
      <c r="L29" s="75"/>
    </row>
    <row r="30" spans="1:12" s="41" customFormat="1" ht="15.75" customHeight="1">
      <c r="A30" s="65" t="s">
        <v>8</v>
      </c>
      <c r="E30" s="46"/>
      <c r="F30" s="46"/>
      <c r="G30" s="46"/>
      <c r="H30" s="46"/>
    </row>
    <row r="31" spans="1:12" s="41" customFormat="1" ht="15" customHeight="1">
      <c r="A31" s="47"/>
      <c r="C31" s="48"/>
      <c r="D31" s="48"/>
      <c r="E31" s="46"/>
      <c r="F31" s="46"/>
    </row>
    <row r="32" spans="1:12" s="41" customFormat="1" ht="15" customHeight="1">
      <c r="A32" s="49" t="s">
        <v>16</v>
      </c>
      <c r="C32" s="50"/>
      <c r="D32" s="50"/>
      <c r="E32" s="46"/>
      <c r="F32" s="46"/>
    </row>
    <row r="33" spans="1:3">
      <c r="A33" s="47" t="s">
        <v>94</v>
      </c>
    </row>
    <row r="34" spans="1:3">
      <c r="A34" s="47" t="s">
        <v>122</v>
      </c>
    </row>
    <row r="35" spans="1:3">
      <c r="A35" s="49" t="s">
        <v>17</v>
      </c>
    </row>
    <row r="36" spans="1:3">
      <c r="A36" s="47" t="s">
        <v>95</v>
      </c>
    </row>
    <row r="37" spans="1:3">
      <c r="A37" s="49" t="s">
        <v>18</v>
      </c>
    </row>
    <row r="38" spans="1:3">
      <c r="A38" s="47" t="s">
        <v>96</v>
      </c>
    </row>
    <row r="39" spans="1:3">
      <c r="A39" s="47" t="s">
        <v>97</v>
      </c>
    </row>
    <row r="40" spans="1:3">
      <c r="A40" s="49" t="s">
        <v>15</v>
      </c>
    </row>
    <row r="41" spans="1:3" ht="15" customHeight="1">
      <c r="A41" s="47" t="s">
        <v>102</v>
      </c>
    </row>
    <row r="42" spans="1:3" s="50" customFormat="1">
      <c r="A42" s="83" t="s">
        <v>103</v>
      </c>
      <c r="C42" s="10"/>
    </row>
    <row r="43" spans="1:3" s="50" customFormat="1">
      <c r="A43" s="84" t="s">
        <v>113</v>
      </c>
      <c r="C43" s="85"/>
    </row>
    <row r="44" spans="1:3" s="50" customFormat="1">
      <c r="A44" s="10" t="s">
        <v>104</v>
      </c>
      <c r="C44" s="10" t="s">
        <v>115</v>
      </c>
    </row>
    <row r="45" spans="1:3" s="50" customFormat="1">
      <c r="A45" s="10" t="s">
        <v>106</v>
      </c>
      <c r="C45" s="10" t="s">
        <v>115</v>
      </c>
    </row>
    <row r="46" spans="1:3" s="50" customFormat="1">
      <c r="A46" s="10" t="s">
        <v>107</v>
      </c>
      <c r="C46" s="10" t="s">
        <v>116</v>
      </c>
    </row>
    <row r="47" spans="1:3" s="50" customFormat="1">
      <c r="A47" s="84" t="s">
        <v>114</v>
      </c>
      <c r="C47" s="85"/>
    </row>
    <row r="48" spans="1:3" s="50" customFormat="1">
      <c r="A48" s="10" t="s">
        <v>104</v>
      </c>
      <c r="C48" s="10" t="s">
        <v>105</v>
      </c>
    </row>
    <row r="49" spans="1:3" s="50" customFormat="1">
      <c r="A49" s="10" t="s">
        <v>106</v>
      </c>
      <c r="C49" s="10" t="s">
        <v>105</v>
      </c>
    </row>
    <row r="50" spans="1:3" s="50" customFormat="1">
      <c r="A50" s="10" t="s">
        <v>107</v>
      </c>
      <c r="C50" s="10" t="s">
        <v>108</v>
      </c>
    </row>
    <row r="51" spans="1:3" s="50" customFormat="1">
      <c r="A51" s="24"/>
      <c r="C51" s="83" t="s">
        <v>109</v>
      </c>
    </row>
  </sheetData>
  <mergeCells count="75">
    <mergeCell ref="K25:K26"/>
    <mergeCell ref="L25:L26"/>
    <mergeCell ref="E27:E28"/>
    <mergeCell ref="G27:G28"/>
    <mergeCell ref="H27:H28"/>
    <mergeCell ref="I27:I28"/>
    <mergeCell ref="J27:J28"/>
    <mergeCell ref="K27:K28"/>
    <mergeCell ref="L27:L28"/>
    <mergeCell ref="E25:E26"/>
    <mergeCell ref="G25:G26"/>
    <mergeCell ref="H25:H26"/>
    <mergeCell ref="I25:I26"/>
    <mergeCell ref="J25:J26"/>
    <mergeCell ref="F25:F26"/>
    <mergeCell ref="F27:F28"/>
    <mergeCell ref="K21:K22"/>
    <mergeCell ref="L21:L22"/>
    <mergeCell ref="E23:E24"/>
    <mergeCell ref="G23:G24"/>
    <mergeCell ref="H23:H24"/>
    <mergeCell ref="I23:I24"/>
    <mergeCell ref="J23:J24"/>
    <mergeCell ref="K23:K24"/>
    <mergeCell ref="L23:L24"/>
    <mergeCell ref="E21:E22"/>
    <mergeCell ref="G21:G22"/>
    <mergeCell ref="H21:H22"/>
    <mergeCell ref="I21:I22"/>
    <mergeCell ref="J21:J22"/>
    <mergeCell ref="F21:F22"/>
    <mergeCell ref="F23:F24"/>
    <mergeCell ref="K17:K18"/>
    <mergeCell ref="L17:L18"/>
    <mergeCell ref="E19:E20"/>
    <mergeCell ref="G19:G20"/>
    <mergeCell ref="H19:H20"/>
    <mergeCell ref="I19:I20"/>
    <mergeCell ref="J19:J20"/>
    <mergeCell ref="K19:K20"/>
    <mergeCell ref="L19:L20"/>
    <mergeCell ref="E17:E18"/>
    <mergeCell ref="G17:G18"/>
    <mergeCell ref="H17:H18"/>
    <mergeCell ref="I17:I18"/>
    <mergeCell ref="J17:J18"/>
    <mergeCell ref="F17:F18"/>
    <mergeCell ref="F19:F20"/>
    <mergeCell ref="I15:I16"/>
    <mergeCell ref="J15:J16"/>
    <mergeCell ref="K15:K16"/>
    <mergeCell ref="L15:L16"/>
    <mergeCell ref="J11:J12"/>
    <mergeCell ref="K11:K12"/>
    <mergeCell ref="L11:L12"/>
    <mergeCell ref="I13:I14"/>
    <mergeCell ref="J13:J14"/>
    <mergeCell ref="K13:K14"/>
    <mergeCell ref="L13:L14"/>
    <mergeCell ref="I11:I12"/>
    <mergeCell ref="H15:H16"/>
    <mergeCell ref="E13:E14"/>
    <mergeCell ref="G13:G14"/>
    <mergeCell ref="H13:H14"/>
    <mergeCell ref="G11:G12"/>
    <mergeCell ref="H11:H12"/>
    <mergeCell ref="F11:F12"/>
    <mergeCell ref="F13:F14"/>
    <mergeCell ref="F15:F16"/>
    <mergeCell ref="A9:A10"/>
    <mergeCell ref="E11:E12"/>
    <mergeCell ref="E9:E10"/>
    <mergeCell ref="E15:E16"/>
    <mergeCell ref="G15:G16"/>
    <mergeCell ref="F9:F10"/>
  </mergeCells>
  <phoneticPr fontId="35" type="noConversion"/>
  <hyperlinks>
    <hyperlink ref="C51" r:id="rId1" xr:uid="{00000000-0004-0000-0000-000000000000}"/>
    <hyperlink ref="A42" r:id="rId2" xr:uid="{00000000-0004-0000-0000-000001000000}"/>
  </hyperlinks>
  <pageMargins left="0.7" right="0.7" top="0.75" bottom="0.75" header="0.3" footer="0.3"/>
  <pageSetup scale="61" orientation="portrait" r:id="rId3"/>
  <colBreaks count="1" manualBreakCount="1">
    <brk id="12" max="1048575" man="1"/>
  </colBreak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8"/>
  <sheetViews>
    <sheetView topLeftCell="A10" zoomScaleNormal="100" workbookViewId="0">
      <selection activeCell="E14" sqref="E14"/>
    </sheetView>
  </sheetViews>
  <sheetFormatPr defaultColWidth="9.140625" defaultRowHeight="12.75"/>
  <cols>
    <col min="1" max="1" width="13.85546875" style="14" customWidth="1"/>
    <col min="2" max="2" width="32" style="14" customWidth="1"/>
    <col min="3" max="3" width="8.42578125" style="15" customWidth="1"/>
    <col min="4" max="4" width="12.5703125" style="14" customWidth="1"/>
    <col min="5" max="5" width="37.5703125" style="14" customWidth="1"/>
    <col min="6" max="6" width="20.140625" style="14" customWidth="1"/>
    <col min="7" max="7" width="12.140625" style="14" customWidth="1"/>
    <col min="8" max="8" width="16.140625" style="14" customWidth="1"/>
    <col min="9" max="9" width="14" style="14" customWidth="1"/>
    <col min="10" max="16384" width="9.140625" style="14"/>
  </cols>
  <sheetData>
    <row r="1" spans="1:10" s="41" customFormat="1" ht="18">
      <c r="A1" s="40"/>
    </row>
    <row r="2" spans="1:10" s="41" customFormat="1" ht="26.25">
      <c r="A2" s="40"/>
      <c r="G2" s="56" t="s">
        <v>87</v>
      </c>
    </row>
    <row r="3" spans="1:10" s="41" customFormat="1" ht="15.75">
      <c r="G3" s="57" t="s">
        <v>88</v>
      </c>
    </row>
    <row r="4" spans="1:10" s="41" customFormat="1" ht="14.25">
      <c r="A4" s="58" t="s">
        <v>90</v>
      </c>
      <c r="G4" s="59" t="s">
        <v>125</v>
      </c>
    </row>
    <row r="5" spans="1:10" s="41" customFormat="1">
      <c r="A5" s="58" t="s">
        <v>91</v>
      </c>
    </row>
    <row r="6" spans="1:10" s="10" customFormat="1" ht="19.899999999999999" customHeight="1">
      <c r="G6" s="12"/>
    </row>
    <row r="7" spans="1:10" s="10" customFormat="1">
      <c r="A7" s="13" t="s">
        <v>9</v>
      </c>
      <c r="G7" s="39"/>
      <c r="H7" s="35"/>
    </row>
    <row r="8" spans="1:10" ht="20.100000000000001" customHeight="1" thickBot="1">
      <c r="B8" s="80"/>
      <c r="C8" s="78"/>
      <c r="D8" s="78"/>
      <c r="E8" s="64"/>
      <c r="F8" s="64"/>
      <c r="G8" s="78"/>
      <c r="H8" s="78"/>
      <c r="I8" s="78"/>
    </row>
    <row r="9" spans="1:10" s="118" customFormat="1" ht="17.25" customHeight="1">
      <c r="A9" s="112" t="s">
        <v>118</v>
      </c>
      <c r="B9" s="113" t="s">
        <v>12</v>
      </c>
      <c r="C9" s="114" t="s">
        <v>10</v>
      </c>
      <c r="D9" s="113" t="s">
        <v>124</v>
      </c>
      <c r="E9" s="250" t="s">
        <v>93</v>
      </c>
      <c r="F9" s="115" t="s">
        <v>118</v>
      </c>
      <c r="G9" s="113" t="s">
        <v>124</v>
      </c>
      <c r="H9" s="115" t="s">
        <v>5</v>
      </c>
      <c r="I9" s="116" t="s">
        <v>6</v>
      </c>
      <c r="J9" s="117"/>
    </row>
    <row r="10" spans="1:10" s="118" customFormat="1" ht="16.5" customHeight="1">
      <c r="A10" s="119"/>
      <c r="B10" s="120"/>
      <c r="C10" s="121" t="s">
        <v>0</v>
      </c>
      <c r="D10" s="120" t="s">
        <v>4</v>
      </c>
      <c r="E10" s="251"/>
      <c r="F10" s="122"/>
      <c r="G10" s="122" t="s">
        <v>0</v>
      </c>
      <c r="H10" s="122" t="s">
        <v>4</v>
      </c>
      <c r="I10" s="123" t="s">
        <v>4</v>
      </c>
      <c r="J10" s="117"/>
    </row>
    <row r="11" spans="1:10" s="125" customFormat="1" ht="21.75" customHeight="1">
      <c r="A11" s="145" t="s">
        <v>148</v>
      </c>
      <c r="B11" s="98" t="s">
        <v>156</v>
      </c>
      <c r="C11" s="107">
        <v>45186</v>
      </c>
      <c r="D11" s="107">
        <f>+C11+2</f>
        <v>45188</v>
      </c>
      <c r="E11" s="98" t="s">
        <v>158</v>
      </c>
      <c r="F11" s="98" t="s">
        <v>269</v>
      </c>
      <c r="G11" s="107">
        <v>45195</v>
      </c>
      <c r="H11" s="107">
        <f>+G11+14</f>
        <v>45209</v>
      </c>
      <c r="I11" s="66">
        <f>+H11+6</f>
        <v>45215</v>
      </c>
    </row>
    <row r="12" spans="1:10" s="125" customFormat="1" ht="20.100000000000001" customHeight="1">
      <c r="A12" s="145" t="s">
        <v>149</v>
      </c>
      <c r="B12" s="98" t="s">
        <v>157</v>
      </c>
      <c r="C12" s="107">
        <f t="shared" ref="C12:D12" si="0">+C11+7</f>
        <v>45193</v>
      </c>
      <c r="D12" s="107">
        <f t="shared" si="0"/>
        <v>45195</v>
      </c>
      <c r="E12" s="98" t="s">
        <v>279</v>
      </c>
      <c r="F12" s="98" t="s">
        <v>270</v>
      </c>
      <c r="G12" s="107">
        <f t="shared" ref="G12:G20" si="1">+G11+7</f>
        <v>45202</v>
      </c>
      <c r="H12" s="107">
        <f t="shared" ref="H12:H20" si="2">+H11+7</f>
        <v>45216</v>
      </c>
      <c r="I12" s="66">
        <f t="shared" ref="I12:I20" si="3">+I11+7</f>
        <v>45222</v>
      </c>
    </row>
    <row r="13" spans="1:10" s="125" customFormat="1" ht="20.100000000000001" customHeight="1">
      <c r="A13" s="145" t="s">
        <v>247</v>
      </c>
      <c r="B13" s="98" t="s">
        <v>239</v>
      </c>
      <c r="C13" s="124">
        <f t="shared" ref="C13:D14" si="4">+C12+7</f>
        <v>45200</v>
      </c>
      <c r="D13" s="124">
        <f t="shared" si="4"/>
        <v>45202</v>
      </c>
      <c r="E13" s="98" t="s">
        <v>280</v>
      </c>
      <c r="F13" s="98" t="s">
        <v>271</v>
      </c>
      <c r="G13" s="107">
        <f t="shared" si="1"/>
        <v>45209</v>
      </c>
      <c r="H13" s="107">
        <f>+G13+14</f>
        <v>45223</v>
      </c>
      <c r="I13" s="66">
        <f>+H13+6</f>
        <v>45229</v>
      </c>
    </row>
    <row r="14" spans="1:10" s="125" customFormat="1" ht="20.100000000000001" customHeight="1">
      <c r="A14" s="145" t="s">
        <v>248</v>
      </c>
      <c r="B14" s="98" t="s">
        <v>240</v>
      </c>
      <c r="C14" s="124">
        <f t="shared" si="4"/>
        <v>45207</v>
      </c>
      <c r="D14" s="124">
        <f t="shared" si="4"/>
        <v>45209</v>
      </c>
      <c r="E14" s="98"/>
      <c r="F14" s="98" t="s">
        <v>272</v>
      </c>
      <c r="G14" s="105">
        <f t="shared" si="1"/>
        <v>45216</v>
      </c>
      <c r="H14" s="105">
        <f t="shared" si="2"/>
        <v>45230</v>
      </c>
      <c r="I14" s="106">
        <f t="shared" si="3"/>
        <v>45236</v>
      </c>
    </row>
    <row r="15" spans="1:10" s="125" customFormat="1" ht="20.100000000000001" customHeight="1">
      <c r="A15" s="97" t="s">
        <v>249</v>
      </c>
      <c r="B15" s="98" t="s">
        <v>241</v>
      </c>
      <c r="C15" s="124">
        <f t="shared" ref="C15:D20" si="5">+C14+7</f>
        <v>45214</v>
      </c>
      <c r="D15" s="124">
        <f t="shared" si="5"/>
        <v>45216</v>
      </c>
      <c r="E15" s="98" t="s">
        <v>281</v>
      </c>
      <c r="F15" s="98" t="s">
        <v>273</v>
      </c>
      <c r="G15" s="107">
        <f t="shared" si="1"/>
        <v>45223</v>
      </c>
      <c r="H15" s="107">
        <f t="shared" si="2"/>
        <v>45237</v>
      </c>
      <c r="I15" s="66">
        <f t="shared" si="3"/>
        <v>45243</v>
      </c>
    </row>
    <row r="16" spans="1:10" s="125" customFormat="1" ht="20.100000000000001" customHeight="1">
      <c r="A16" s="97" t="s">
        <v>250</v>
      </c>
      <c r="B16" s="90" t="s">
        <v>242</v>
      </c>
      <c r="C16" s="124">
        <f t="shared" si="5"/>
        <v>45221</v>
      </c>
      <c r="D16" s="124">
        <f t="shared" si="5"/>
        <v>45223</v>
      </c>
      <c r="E16" s="98" t="s">
        <v>282</v>
      </c>
      <c r="F16" s="98" t="s">
        <v>274</v>
      </c>
      <c r="G16" s="107">
        <f t="shared" si="1"/>
        <v>45230</v>
      </c>
      <c r="H16" s="107">
        <f t="shared" si="2"/>
        <v>45244</v>
      </c>
      <c r="I16" s="66">
        <f t="shared" si="3"/>
        <v>45250</v>
      </c>
    </row>
    <row r="17" spans="1:9" s="125" customFormat="1" ht="20.100000000000001" customHeight="1">
      <c r="A17" s="97" t="s">
        <v>251</v>
      </c>
      <c r="B17" s="98" t="s">
        <v>243</v>
      </c>
      <c r="C17" s="124">
        <f t="shared" si="5"/>
        <v>45228</v>
      </c>
      <c r="D17" s="124">
        <f t="shared" si="5"/>
        <v>45230</v>
      </c>
      <c r="E17" s="98" t="s">
        <v>283</v>
      </c>
      <c r="F17" s="98" t="s">
        <v>275</v>
      </c>
      <c r="G17" s="107">
        <f t="shared" si="1"/>
        <v>45237</v>
      </c>
      <c r="H17" s="107">
        <f t="shared" si="2"/>
        <v>45251</v>
      </c>
      <c r="I17" s="66">
        <f t="shared" si="3"/>
        <v>45257</v>
      </c>
    </row>
    <row r="18" spans="1:9" s="125" customFormat="1" ht="20.100000000000001" customHeight="1">
      <c r="A18" s="97" t="s">
        <v>252</v>
      </c>
      <c r="B18" s="98" t="s">
        <v>244</v>
      </c>
      <c r="C18" s="124">
        <f t="shared" si="5"/>
        <v>45235</v>
      </c>
      <c r="D18" s="124">
        <f t="shared" si="5"/>
        <v>45237</v>
      </c>
      <c r="E18" s="98" t="s">
        <v>284</v>
      </c>
      <c r="F18" s="98" t="s">
        <v>276</v>
      </c>
      <c r="G18" s="107">
        <f t="shared" si="1"/>
        <v>45244</v>
      </c>
      <c r="H18" s="107">
        <f t="shared" si="2"/>
        <v>45258</v>
      </c>
      <c r="I18" s="66">
        <f t="shared" si="3"/>
        <v>45264</v>
      </c>
    </row>
    <row r="19" spans="1:9" s="125" customFormat="1" ht="20.100000000000001" customHeight="1">
      <c r="A19" s="97" t="s">
        <v>253</v>
      </c>
      <c r="B19" s="98" t="s">
        <v>245</v>
      </c>
      <c r="C19" s="124">
        <f t="shared" si="5"/>
        <v>45242</v>
      </c>
      <c r="D19" s="124">
        <f t="shared" si="5"/>
        <v>45244</v>
      </c>
      <c r="E19" s="98" t="s">
        <v>285</v>
      </c>
      <c r="F19" s="98" t="s">
        <v>277</v>
      </c>
      <c r="G19" s="107">
        <f t="shared" si="1"/>
        <v>45251</v>
      </c>
      <c r="H19" s="107">
        <f t="shared" si="2"/>
        <v>45265</v>
      </c>
      <c r="I19" s="66">
        <f t="shared" si="3"/>
        <v>45271</v>
      </c>
    </row>
    <row r="20" spans="1:9" s="125" customFormat="1" ht="21.75" customHeight="1" thickBot="1">
      <c r="A20" s="127" t="s">
        <v>254</v>
      </c>
      <c r="B20" s="102" t="s">
        <v>246</v>
      </c>
      <c r="C20" s="126">
        <f t="shared" si="5"/>
        <v>45249</v>
      </c>
      <c r="D20" s="126">
        <f t="shared" si="5"/>
        <v>45251</v>
      </c>
      <c r="E20" s="185" t="s">
        <v>286</v>
      </c>
      <c r="F20" s="185" t="s">
        <v>278</v>
      </c>
      <c r="G20" s="108">
        <f t="shared" si="1"/>
        <v>45258</v>
      </c>
      <c r="H20" s="108">
        <f t="shared" si="2"/>
        <v>45272</v>
      </c>
      <c r="I20" s="96">
        <f t="shared" si="3"/>
        <v>45278</v>
      </c>
    </row>
    <row r="21" spans="1:9" ht="12.75" customHeight="1">
      <c r="B21" s="36"/>
      <c r="C21" s="37"/>
      <c r="D21" s="37"/>
      <c r="E21" s="38"/>
      <c r="F21" s="38"/>
      <c r="G21" s="37"/>
      <c r="H21" s="37"/>
      <c r="I21" s="37"/>
    </row>
    <row r="22" spans="1:9" s="41" customFormat="1" ht="15.75" customHeight="1">
      <c r="A22" s="65" t="s">
        <v>8</v>
      </c>
      <c r="E22" s="46"/>
      <c r="F22" s="46"/>
      <c r="G22" s="46"/>
      <c r="H22" s="46"/>
    </row>
    <row r="23" spans="1:9" s="41" customFormat="1" ht="15" customHeight="1">
      <c r="A23" s="47"/>
      <c r="C23" s="48"/>
      <c r="D23" s="48"/>
      <c r="E23" s="46"/>
      <c r="F23" s="46"/>
    </row>
    <row r="24" spans="1:9" s="41" customFormat="1" ht="15" customHeight="1">
      <c r="A24" s="49" t="s">
        <v>16</v>
      </c>
      <c r="C24" s="50"/>
      <c r="D24" s="50"/>
      <c r="E24" s="46"/>
      <c r="F24" s="46"/>
    </row>
    <row r="25" spans="1:9" s="45" customFormat="1">
      <c r="A25" s="47" t="s">
        <v>94</v>
      </c>
      <c r="C25" s="51"/>
    </row>
    <row r="26" spans="1:9" s="45" customFormat="1">
      <c r="A26" s="47" t="s">
        <v>122</v>
      </c>
      <c r="C26" s="51"/>
    </row>
    <row r="27" spans="1:9" s="45" customFormat="1">
      <c r="A27" s="49" t="s">
        <v>17</v>
      </c>
      <c r="C27" s="51"/>
    </row>
    <row r="28" spans="1:9" s="45" customFormat="1">
      <c r="A28" s="47" t="s">
        <v>95</v>
      </c>
      <c r="C28" s="51"/>
    </row>
    <row r="29" spans="1:9" s="45" customFormat="1">
      <c r="A29" s="49" t="s">
        <v>18</v>
      </c>
      <c r="C29" s="51"/>
    </row>
    <row r="30" spans="1:9" s="45" customFormat="1">
      <c r="A30" s="47" t="s">
        <v>96</v>
      </c>
      <c r="C30" s="51"/>
    </row>
    <row r="31" spans="1:9" s="45" customFormat="1">
      <c r="A31" s="47" t="s">
        <v>97</v>
      </c>
      <c r="C31" s="51"/>
    </row>
    <row r="32" spans="1:9" s="45" customFormat="1">
      <c r="A32" s="49" t="s">
        <v>15</v>
      </c>
      <c r="C32" s="51"/>
    </row>
    <row r="33" spans="1:3" s="45" customFormat="1" ht="15" customHeight="1">
      <c r="A33" s="47" t="s">
        <v>102</v>
      </c>
      <c r="C33" s="51"/>
    </row>
    <row r="34" spans="1:3">
      <c r="B34" s="83" t="s">
        <v>103</v>
      </c>
      <c r="C34" s="10"/>
    </row>
    <row r="35" spans="1:3">
      <c r="B35" s="24" t="s">
        <v>104</v>
      </c>
      <c r="C35" s="10" t="s">
        <v>111</v>
      </c>
    </row>
    <row r="36" spans="1:3">
      <c r="B36" s="24" t="s">
        <v>106</v>
      </c>
      <c r="C36" s="10" t="s">
        <v>110</v>
      </c>
    </row>
    <row r="37" spans="1:3">
      <c r="B37" s="24" t="s">
        <v>107</v>
      </c>
      <c r="C37" s="10" t="s">
        <v>112</v>
      </c>
    </row>
    <row r="38" spans="1:3">
      <c r="B38" s="24"/>
      <c r="C38" s="83" t="s">
        <v>109</v>
      </c>
    </row>
  </sheetData>
  <mergeCells count="1">
    <mergeCell ref="E9:E10"/>
  </mergeCells>
  <phoneticPr fontId="35" type="noConversion"/>
  <hyperlinks>
    <hyperlink ref="C38" r:id="rId1" xr:uid="{00000000-0004-0000-0900-000000000000}"/>
    <hyperlink ref="B34" r:id="rId2" xr:uid="{00000000-0004-0000-0900-000001000000}"/>
  </hyperlinks>
  <pageMargins left="0.25" right="0.25" top="0.75" bottom="0.75" header="0.3" footer="0.3"/>
  <pageSetup scale="82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6"/>
  <sheetViews>
    <sheetView showWhiteSpace="0" topLeftCell="A16" zoomScaleNormal="100" zoomScaleSheetLayoutView="115" workbookViewId="0">
      <selection activeCell="F27" sqref="F27:F28"/>
    </sheetView>
  </sheetViews>
  <sheetFormatPr defaultColWidth="9.140625" defaultRowHeight="12.75"/>
  <cols>
    <col min="1" max="1" width="13.42578125" style="45" customWidth="1"/>
    <col min="2" max="2" width="29.42578125" style="45" customWidth="1"/>
    <col min="3" max="3" width="8.42578125" style="51" customWidth="1"/>
    <col min="4" max="4" width="11.140625" style="45" customWidth="1"/>
    <col min="5" max="5" width="35" style="45" customWidth="1"/>
    <col min="6" max="6" width="13.7109375" style="45" customWidth="1"/>
    <col min="7" max="7" width="11.42578125" style="45" customWidth="1"/>
    <col min="8" max="10" width="11" style="45" customWidth="1"/>
    <col min="11" max="11" width="11" style="45" hidden="1" customWidth="1"/>
    <col min="12" max="12" width="14" style="45" customWidth="1"/>
    <col min="13" max="16384" width="9.140625" style="45"/>
  </cols>
  <sheetData>
    <row r="1" spans="1:14" s="41" customFormat="1" ht="18">
      <c r="A1" s="40"/>
      <c r="F1" s="42"/>
    </row>
    <row r="2" spans="1:14" s="41" customFormat="1" ht="26.25">
      <c r="A2" s="40"/>
      <c r="F2" s="42"/>
      <c r="G2" s="56" t="s">
        <v>87</v>
      </c>
    </row>
    <row r="3" spans="1:14" s="41" customFormat="1" ht="15.75">
      <c r="F3" s="42"/>
      <c r="G3" s="57" t="s">
        <v>88</v>
      </c>
    </row>
    <row r="4" spans="1:14" s="41" customFormat="1" ht="14.25">
      <c r="A4" s="58" t="s">
        <v>90</v>
      </c>
      <c r="F4" s="42"/>
      <c r="G4" s="59" t="s">
        <v>92</v>
      </c>
    </row>
    <row r="5" spans="1:14" s="41" customFormat="1">
      <c r="A5" s="58" t="s">
        <v>91</v>
      </c>
      <c r="F5" s="42"/>
    </row>
    <row r="6" spans="1:14" s="41" customFormat="1" ht="15.75" customHeight="1">
      <c r="F6" s="42"/>
    </row>
    <row r="7" spans="1:14" s="41" customFormat="1">
      <c r="A7" s="43" t="s">
        <v>9</v>
      </c>
      <c r="F7" s="60"/>
    </row>
    <row r="8" spans="1:14" s="41" customFormat="1" ht="13.5" thickBot="1">
      <c r="A8" s="77" t="s">
        <v>101</v>
      </c>
      <c r="F8" s="60"/>
    </row>
    <row r="9" spans="1:14" s="44" customFormat="1" ht="17.25" customHeight="1">
      <c r="A9" s="212" t="s">
        <v>118</v>
      </c>
      <c r="B9" s="131" t="s">
        <v>12</v>
      </c>
      <c r="C9" s="61" t="s">
        <v>10</v>
      </c>
      <c r="D9" s="131" t="s">
        <v>86</v>
      </c>
      <c r="E9" s="190" t="s">
        <v>2</v>
      </c>
      <c r="F9" s="190" t="s">
        <v>117</v>
      </c>
      <c r="G9" s="131" t="s">
        <v>86</v>
      </c>
      <c r="H9" s="62" t="s">
        <v>13</v>
      </c>
      <c r="I9" s="62" t="s">
        <v>11</v>
      </c>
      <c r="J9" s="62" t="s">
        <v>3</v>
      </c>
      <c r="K9" s="62" t="s">
        <v>85</v>
      </c>
      <c r="L9" s="63" t="s">
        <v>30</v>
      </c>
    </row>
    <row r="10" spans="1:14" s="44" customFormat="1" ht="15.75" customHeight="1">
      <c r="A10" s="213"/>
      <c r="B10" s="92"/>
      <c r="C10" s="86" t="s">
        <v>0</v>
      </c>
      <c r="D10" s="132" t="s">
        <v>4</v>
      </c>
      <c r="E10" s="191"/>
      <c r="F10" s="191"/>
      <c r="G10" s="87" t="s">
        <v>0</v>
      </c>
      <c r="H10" s="87" t="s">
        <v>4</v>
      </c>
      <c r="I10" s="87" t="s">
        <v>4</v>
      </c>
      <c r="J10" s="87" t="s">
        <v>4</v>
      </c>
      <c r="K10" s="87" t="s">
        <v>4</v>
      </c>
      <c r="L10" s="88" t="s">
        <v>4</v>
      </c>
    </row>
    <row r="11" spans="1:14" s="64" customFormat="1" ht="20.100000000000001" customHeight="1">
      <c r="A11" s="128" t="s">
        <v>129</v>
      </c>
      <c r="B11" s="107" t="s">
        <v>132</v>
      </c>
      <c r="C11" s="124">
        <v>45184</v>
      </c>
      <c r="D11" s="124">
        <f>+C11+6</f>
        <v>45190</v>
      </c>
      <c r="E11" s="202" t="s">
        <v>136</v>
      </c>
      <c r="F11" s="214" t="s">
        <v>135</v>
      </c>
      <c r="G11" s="192">
        <v>45199</v>
      </c>
      <c r="H11" s="192">
        <f>+G11+25</f>
        <v>45224</v>
      </c>
      <c r="I11" s="192">
        <f>+H11+3</f>
        <v>45227</v>
      </c>
      <c r="J11" s="192">
        <f>+I11+3</f>
        <v>45230</v>
      </c>
      <c r="K11" s="192">
        <v>43677</v>
      </c>
      <c r="L11" s="197">
        <f>+J11+2</f>
        <v>45232</v>
      </c>
      <c r="N11" s="89"/>
    </row>
    <row r="12" spans="1:14" s="64" customFormat="1" ht="20.100000000000001" customHeight="1">
      <c r="A12" s="128" t="s">
        <v>130</v>
      </c>
      <c r="B12" s="107" t="s">
        <v>133</v>
      </c>
      <c r="C12" s="124">
        <v>45188</v>
      </c>
      <c r="D12" s="124">
        <f>+C12+4</f>
        <v>45192</v>
      </c>
      <c r="E12" s="202"/>
      <c r="F12" s="214"/>
      <c r="G12" s="192"/>
      <c r="H12" s="192"/>
      <c r="I12" s="192"/>
      <c r="J12" s="192"/>
      <c r="K12" s="192"/>
      <c r="L12" s="197"/>
    </row>
    <row r="13" spans="1:14" s="64" customFormat="1" ht="20.100000000000001" customHeight="1">
      <c r="A13" s="128" t="s">
        <v>159</v>
      </c>
      <c r="B13" s="107" t="s">
        <v>183</v>
      </c>
      <c r="C13" s="107">
        <f t="shared" ref="C13:D24" si="0">+C11+7</f>
        <v>45191</v>
      </c>
      <c r="D13" s="107">
        <f t="shared" si="0"/>
        <v>45197</v>
      </c>
      <c r="E13" s="202" t="s">
        <v>215</v>
      </c>
      <c r="F13" s="214" t="s">
        <v>207</v>
      </c>
      <c r="G13" s="216">
        <f t="shared" ref="G13:L13" si="1">+G11+7</f>
        <v>45206</v>
      </c>
      <c r="H13" s="216">
        <f t="shared" si="1"/>
        <v>45231</v>
      </c>
      <c r="I13" s="216">
        <f t="shared" si="1"/>
        <v>45234</v>
      </c>
      <c r="J13" s="216">
        <f t="shared" si="1"/>
        <v>45237</v>
      </c>
      <c r="K13" s="216">
        <f t="shared" si="1"/>
        <v>43684</v>
      </c>
      <c r="L13" s="215">
        <f t="shared" si="1"/>
        <v>45239</v>
      </c>
    </row>
    <row r="14" spans="1:14" s="64" customFormat="1" ht="20.100000000000001" customHeight="1">
      <c r="A14" s="128" t="s">
        <v>160</v>
      </c>
      <c r="B14" s="107" t="s">
        <v>175</v>
      </c>
      <c r="C14" s="107">
        <f t="shared" si="0"/>
        <v>45195</v>
      </c>
      <c r="D14" s="107">
        <f t="shared" si="0"/>
        <v>45199</v>
      </c>
      <c r="E14" s="202"/>
      <c r="F14" s="214"/>
      <c r="G14" s="216"/>
      <c r="H14" s="216"/>
      <c r="I14" s="216"/>
      <c r="J14" s="216"/>
      <c r="K14" s="216"/>
      <c r="L14" s="215"/>
    </row>
    <row r="15" spans="1:14" s="64" customFormat="1" ht="20.100000000000001" customHeight="1">
      <c r="A15" s="128" t="s">
        <v>161</v>
      </c>
      <c r="B15" s="107" t="s">
        <v>184</v>
      </c>
      <c r="C15" s="107">
        <f t="shared" si="0"/>
        <v>45198</v>
      </c>
      <c r="D15" s="107">
        <f t="shared" si="0"/>
        <v>45204</v>
      </c>
      <c r="E15" s="202" t="s">
        <v>216</v>
      </c>
      <c r="F15" s="214" t="s">
        <v>208</v>
      </c>
      <c r="G15" s="192">
        <f t="shared" ref="G15:L15" si="2">+G13+7</f>
        <v>45213</v>
      </c>
      <c r="H15" s="192">
        <f t="shared" si="2"/>
        <v>45238</v>
      </c>
      <c r="I15" s="192">
        <f t="shared" si="2"/>
        <v>45241</v>
      </c>
      <c r="J15" s="192">
        <f t="shared" si="2"/>
        <v>45244</v>
      </c>
      <c r="K15" s="192">
        <f t="shared" si="2"/>
        <v>43691</v>
      </c>
      <c r="L15" s="197">
        <f t="shared" si="2"/>
        <v>45246</v>
      </c>
    </row>
    <row r="16" spans="1:14" s="64" customFormat="1" ht="20.100000000000001" customHeight="1">
      <c r="A16" s="128" t="s">
        <v>162</v>
      </c>
      <c r="B16" s="107" t="s">
        <v>176</v>
      </c>
      <c r="C16" s="107">
        <f t="shared" si="0"/>
        <v>45202</v>
      </c>
      <c r="D16" s="107">
        <f t="shared" si="0"/>
        <v>45206</v>
      </c>
      <c r="E16" s="202"/>
      <c r="F16" s="214"/>
      <c r="G16" s="192"/>
      <c r="H16" s="192"/>
      <c r="I16" s="192"/>
      <c r="J16" s="192"/>
      <c r="K16" s="192"/>
      <c r="L16" s="197"/>
    </row>
    <row r="17" spans="1:12" s="64" customFormat="1" ht="20.100000000000001" customHeight="1">
      <c r="A17" s="128" t="s">
        <v>163</v>
      </c>
      <c r="B17" s="107" t="s">
        <v>185</v>
      </c>
      <c r="C17" s="107">
        <f t="shared" si="0"/>
        <v>45205</v>
      </c>
      <c r="D17" s="107">
        <f t="shared" si="0"/>
        <v>45211</v>
      </c>
      <c r="E17" s="202" t="s">
        <v>217</v>
      </c>
      <c r="F17" s="207" t="s">
        <v>209</v>
      </c>
      <c r="G17" s="216">
        <f t="shared" ref="G17:L17" si="3">+G15+7</f>
        <v>45220</v>
      </c>
      <c r="H17" s="216">
        <f t="shared" si="3"/>
        <v>45245</v>
      </c>
      <c r="I17" s="216">
        <f t="shared" si="3"/>
        <v>45248</v>
      </c>
      <c r="J17" s="216">
        <f t="shared" si="3"/>
        <v>45251</v>
      </c>
      <c r="K17" s="216">
        <f t="shared" si="3"/>
        <v>43698</v>
      </c>
      <c r="L17" s="215">
        <f t="shared" si="3"/>
        <v>45253</v>
      </c>
    </row>
    <row r="18" spans="1:12" s="64" customFormat="1" ht="20.100000000000001" customHeight="1">
      <c r="A18" s="128" t="s">
        <v>164</v>
      </c>
      <c r="B18" s="107" t="s">
        <v>177</v>
      </c>
      <c r="C18" s="107">
        <f t="shared" si="0"/>
        <v>45209</v>
      </c>
      <c r="D18" s="107">
        <f t="shared" si="0"/>
        <v>45213</v>
      </c>
      <c r="E18" s="202"/>
      <c r="F18" s="208"/>
      <c r="G18" s="216"/>
      <c r="H18" s="216"/>
      <c r="I18" s="216"/>
      <c r="J18" s="216"/>
      <c r="K18" s="216"/>
      <c r="L18" s="215"/>
    </row>
    <row r="19" spans="1:12" s="64" customFormat="1" ht="20.100000000000001" customHeight="1">
      <c r="A19" s="128" t="s">
        <v>165</v>
      </c>
      <c r="B19" s="107" t="s">
        <v>186</v>
      </c>
      <c r="C19" s="107">
        <f t="shared" si="0"/>
        <v>45212</v>
      </c>
      <c r="D19" s="107">
        <f t="shared" si="0"/>
        <v>45218</v>
      </c>
      <c r="E19" s="202" t="s">
        <v>218</v>
      </c>
      <c r="F19" s="207" t="s">
        <v>210</v>
      </c>
      <c r="G19" s="192">
        <f>+D20+2</f>
        <v>45222</v>
      </c>
      <c r="H19" s="192">
        <f>+G19+25</f>
        <v>45247</v>
      </c>
      <c r="I19" s="192">
        <f>+H19+3</f>
        <v>45250</v>
      </c>
      <c r="J19" s="192">
        <f>+I19+3</f>
        <v>45253</v>
      </c>
      <c r="K19" s="192">
        <f>+K17+6</f>
        <v>43704</v>
      </c>
      <c r="L19" s="197">
        <f>+J19+2</f>
        <v>45255</v>
      </c>
    </row>
    <row r="20" spans="1:12" s="64" customFormat="1" ht="20.100000000000001" customHeight="1">
      <c r="A20" s="128" t="s">
        <v>166</v>
      </c>
      <c r="B20" s="107" t="s">
        <v>178</v>
      </c>
      <c r="C20" s="107">
        <f t="shared" si="0"/>
        <v>45216</v>
      </c>
      <c r="D20" s="107">
        <f t="shared" si="0"/>
        <v>45220</v>
      </c>
      <c r="E20" s="202"/>
      <c r="F20" s="208"/>
      <c r="G20" s="192"/>
      <c r="H20" s="192"/>
      <c r="I20" s="192"/>
      <c r="J20" s="192"/>
      <c r="K20" s="192"/>
      <c r="L20" s="197"/>
    </row>
    <row r="21" spans="1:12" s="64" customFormat="1" ht="20.100000000000001" customHeight="1">
      <c r="A21" s="128" t="s">
        <v>167</v>
      </c>
      <c r="B21" s="107" t="s">
        <v>187</v>
      </c>
      <c r="C21" s="107">
        <f t="shared" si="0"/>
        <v>45219</v>
      </c>
      <c r="D21" s="107">
        <f t="shared" si="0"/>
        <v>45225</v>
      </c>
      <c r="E21" s="202" t="s">
        <v>219</v>
      </c>
      <c r="F21" s="207" t="s">
        <v>211</v>
      </c>
      <c r="G21" s="216">
        <f>+D22+2</f>
        <v>45229</v>
      </c>
      <c r="H21" s="216">
        <f>+G21+25</f>
        <v>45254</v>
      </c>
      <c r="I21" s="216">
        <f>+H21+3</f>
        <v>45257</v>
      </c>
      <c r="J21" s="216">
        <f>+I21+3</f>
        <v>45260</v>
      </c>
      <c r="K21" s="216">
        <f>+K19+6</f>
        <v>43710</v>
      </c>
      <c r="L21" s="215">
        <f>+J21+2</f>
        <v>45262</v>
      </c>
    </row>
    <row r="22" spans="1:12" s="64" customFormat="1" ht="20.100000000000001" customHeight="1">
      <c r="A22" s="128" t="s">
        <v>168</v>
      </c>
      <c r="B22" s="107" t="s">
        <v>179</v>
      </c>
      <c r="C22" s="107">
        <f t="shared" si="0"/>
        <v>45223</v>
      </c>
      <c r="D22" s="107">
        <f t="shared" si="0"/>
        <v>45227</v>
      </c>
      <c r="E22" s="202"/>
      <c r="F22" s="208"/>
      <c r="G22" s="216"/>
      <c r="H22" s="216"/>
      <c r="I22" s="216"/>
      <c r="J22" s="216"/>
      <c r="K22" s="216"/>
      <c r="L22" s="215"/>
    </row>
    <row r="23" spans="1:12" s="64" customFormat="1" ht="20.100000000000001" customHeight="1">
      <c r="A23" s="128" t="s">
        <v>169</v>
      </c>
      <c r="B23" s="107" t="s">
        <v>188</v>
      </c>
      <c r="C23" s="107">
        <f t="shared" si="0"/>
        <v>45226</v>
      </c>
      <c r="D23" s="107">
        <f t="shared" si="0"/>
        <v>45232</v>
      </c>
      <c r="E23" s="202" t="s">
        <v>220</v>
      </c>
      <c r="F23" s="207" t="s">
        <v>212</v>
      </c>
      <c r="G23" s="192">
        <f>+D24+2</f>
        <v>45236</v>
      </c>
      <c r="H23" s="192">
        <f>+G23+25</f>
        <v>45261</v>
      </c>
      <c r="I23" s="192">
        <f>+H23+3</f>
        <v>45264</v>
      </c>
      <c r="J23" s="192">
        <f>+I23+3</f>
        <v>45267</v>
      </c>
      <c r="K23" s="192">
        <f>+K21+6</f>
        <v>43716</v>
      </c>
      <c r="L23" s="197">
        <f>+J23+2</f>
        <v>45269</v>
      </c>
    </row>
    <row r="24" spans="1:12" s="64" customFormat="1" ht="20.100000000000001" customHeight="1">
      <c r="A24" s="128" t="s">
        <v>170</v>
      </c>
      <c r="B24" s="107" t="s">
        <v>180</v>
      </c>
      <c r="C24" s="107">
        <f t="shared" si="0"/>
        <v>45230</v>
      </c>
      <c r="D24" s="107">
        <f t="shared" si="0"/>
        <v>45234</v>
      </c>
      <c r="E24" s="202"/>
      <c r="F24" s="208"/>
      <c r="G24" s="192"/>
      <c r="H24" s="192"/>
      <c r="I24" s="192"/>
      <c r="J24" s="192"/>
      <c r="K24" s="192"/>
      <c r="L24" s="197"/>
    </row>
    <row r="25" spans="1:12" s="64" customFormat="1" ht="20.100000000000001" customHeight="1">
      <c r="A25" s="128" t="s">
        <v>171</v>
      </c>
      <c r="B25" s="107" t="s">
        <v>189</v>
      </c>
      <c r="C25" s="107">
        <f t="shared" ref="C25:D28" si="4">+C23+7</f>
        <v>45233</v>
      </c>
      <c r="D25" s="107">
        <f t="shared" si="4"/>
        <v>45239</v>
      </c>
      <c r="E25" s="206" t="s">
        <v>221</v>
      </c>
      <c r="F25" s="207" t="s">
        <v>213</v>
      </c>
      <c r="G25" s="211">
        <f>+D26+2</f>
        <v>45243</v>
      </c>
      <c r="H25" s="211">
        <f>+G25+25</f>
        <v>45268</v>
      </c>
      <c r="I25" s="211">
        <f>+H25+3</f>
        <v>45271</v>
      </c>
      <c r="J25" s="211">
        <f>+I25+3</f>
        <v>45274</v>
      </c>
      <c r="K25" s="211">
        <f>+K23+6</f>
        <v>43722</v>
      </c>
      <c r="L25" s="209">
        <f>+J25+2</f>
        <v>45276</v>
      </c>
    </row>
    <row r="26" spans="1:12" s="64" customFormat="1" ht="20.100000000000001" customHeight="1">
      <c r="A26" s="128" t="s">
        <v>172</v>
      </c>
      <c r="B26" s="107" t="s">
        <v>181</v>
      </c>
      <c r="C26" s="107">
        <f t="shared" si="4"/>
        <v>45237</v>
      </c>
      <c r="D26" s="107">
        <f t="shared" si="4"/>
        <v>45241</v>
      </c>
      <c r="E26" s="202"/>
      <c r="F26" s="208"/>
      <c r="G26" s="192"/>
      <c r="H26" s="192"/>
      <c r="I26" s="192"/>
      <c r="J26" s="192"/>
      <c r="K26" s="192"/>
      <c r="L26" s="197"/>
    </row>
    <row r="27" spans="1:12" s="64" customFormat="1" ht="20.100000000000001" customHeight="1">
      <c r="A27" s="128" t="s">
        <v>173</v>
      </c>
      <c r="B27" s="107" t="s">
        <v>190</v>
      </c>
      <c r="C27" s="107">
        <f t="shared" si="4"/>
        <v>45240</v>
      </c>
      <c r="D27" s="107">
        <f t="shared" si="4"/>
        <v>45246</v>
      </c>
      <c r="E27" s="202" t="s">
        <v>222</v>
      </c>
      <c r="F27" s="207" t="s">
        <v>214</v>
      </c>
      <c r="G27" s="192">
        <f>+D28+2</f>
        <v>45250</v>
      </c>
      <c r="H27" s="192">
        <f>+G27+25</f>
        <v>45275</v>
      </c>
      <c r="I27" s="192">
        <f>+H27+3</f>
        <v>45278</v>
      </c>
      <c r="J27" s="192">
        <f>+I27+3</f>
        <v>45281</v>
      </c>
      <c r="K27" s="192">
        <f>+K25+6</f>
        <v>43728</v>
      </c>
      <c r="L27" s="197">
        <f>+J27+2</f>
        <v>45283</v>
      </c>
    </row>
    <row r="28" spans="1:12" s="64" customFormat="1" ht="20.100000000000001" customHeight="1" thickBot="1">
      <c r="A28" s="129" t="s">
        <v>174</v>
      </c>
      <c r="B28" s="108" t="s">
        <v>182</v>
      </c>
      <c r="C28" s="108">
        <f t="shared" si="4"/>
        <v>45244</v>
      </c>
      <c r="D28" s="108">
        <f t="shared" si="4"/>
        <v>45248</v>
      </c>
      <c r="E28" s="203"/>
      <c r="F28" s="210"/>
      <c r="G28" s="204"/>
      <c r="H28" s="204"/>
      <c r="I28" s="204"/>
      <c r="J28" s="204"/>
      <c r="K28" s="204"/>
      <c r="L28" s="205"/>
    </row>
    <row r="29" spans="1:12" s="41" customFormat="1" ht="15.75" customHeight="1">
      <c r="A29" s="65" t="s">
        <v>8</v>
      </c>
      <c r="E29" s="46"/>
      <c r="F29" s="46"/>
      <c r="G29" s="46"/>
      <c r="H29" s="46"/>
    </row>
    <row r="30" spans="1:12" s="41" customFormat="1" ht="15" customHeight="1">
      <c r="A30" s="47"/>
      <c r="C30" s="48"/>
      <c r="D30" s="48"/>
      <c r="E30" s="46"/>
      <c r="F30" s="46"/>
    </row>
    <row r="31" spans="1:12" s="41" customFormat="1" ht="15" customHeight="1">
      <c r="A31" s="49" t="s">
        <v>16</v>
      </c>
      <c r="C31" s="50"/>
      <c r="D31" s="50"/>
      <c r="E31" s="46"/>
      <c r="F31" s="46"/>
    </row>
    <row r="32" spans="1:12">
      <c r="A32" s="47" t="s">
        <v>94</v>
      </c>
    </row>
    <row r="33" spans="1:5">
      <c r="A33" s="47" t="s">
        <v>122</v>
      </c>
    </row>
    <row r="34" spans="1:5">
      <c r="A34" s="49" t="s">
        <v>17</v>
      </c>
    </row>
    <row r="35" spans="1:5">
      <c r="A35" s="47" t="s">
        <v>95</v>
      </c>
    </row>
    <row r="36" spans="1:5">
      <c r="A36" s="49" t="s">
        <v>18</v>
      </c>
    </row>
    <row r="37" spans="1:5">
      <c r="A37" s="47" t="s">
        <v>96</v>
      </c>
    </row>
    <row r="38" spans="1:5">
      <c r="A38" s="47" t="s">
        <v>97</v>
      </c>
    </row>
    <row r="39" spans="1:5">
      <c r="A39" s="49" t="s">
        <v>15</v>
      </c>
    </row>
    <row r="40" spans="1:5" ht="15" customHeight="1">
      <c r="A40" s="47" t="s">
        <v>102</v>
      </c>
    </row>
    <row r="41" spans="1:5">
      <c r="A41" s="83" t="s">
        <v>103</v>
      </c>
      <c r="B41" s="10"/>
      <c r="C41" s="45"/>
    </row>
    <row r="42" spans="1:5">
      <c r="A42" s="84" t="s">
        <v>113</v>
      </c>
      <c r="B42" s="85"/>
      <c r="C42" s="50"/>
      <c r="D42" s="50"/>
      <c r="E42" s="50"/>
    </row>
    <row r="43" spans="1:5">
      <c r="A43" s="10" t="s">
        <v>104</v>
      </c>
      <c r="B43" s="10" t="s">
        <v>115</v>
      </c>
      <c r="C43" s="50"/>
      <c r="D43" s="50"/>
      <c r="E43" s="50"/>
    </row>
    <row r="44" spans="1:5">
      <c r="A44" s="10" t="s">
        <v>106</v>
      </c>
      <c r="B44" s="10" t="s">
        <v>115</v>
      </c>
      <c r="C44" s="50"/>
      <c r="D44" s="50"/>
      <c r="E44" s="50"/>
    </row>
    <row r="45" spans="1:5">
      <c r="A45" s="10" t="s">
        <v>107</v>
      </c>
      <c r="B45" s="10" t="s">
        <v>116</v>
      </c>
      <c r="C45" s="50"/>
      <c r="D45" s="50"/>
      <c r="E45" s="50"/>
    </row>
    <row r="46" spans="1:5">
      <c r="A46" s="84" t="s">
        <v>114</v>
      </c>
      <c r="B46" s="85"/>
      <c r="C46" s="50"/>
      <c r="D46" s="50"/>
      <c r="E46" s="50"/>
    </row>
    <row r="47" spans="1:5">
      <c r="A47" s="10" t="s">
        <v>104</v>
      </c>
      <c r="B47" s="10" t="s">
        <v>105</v>
      </c>
      <c r="C47" s="50"/>
      <c r="D47" s="50"/>
      <c r="E47" s="50"/>
    </row>
    <row r="48" spans="1:5">
      <c r="A48" s="10" t="s">
        <v>106</v>
      </c>
      <c r="B48" s="10" t="s">
        <v>105</v>
      </c>
      <c r="C48" s="50"/>
      <c r="D48" s="50"/>
      <c r="E48" s="50"/>
    </row>
    <row r="49" spans="1:5">
      <c r="A49" s="10" t="s">
        <v>107</v>
      </c>
      <c r="B49" s="10" t="s">
        <v>108</v>
      </c>
      <c r="C49" s="50"/>
      <c r="D49" s="50"/>
      <c r="E49" s="50"/>
    </row>
    <row r="50" spans="1:5">
      <c r="A50" s="84" t="s">
        <v>119</v>
      </c>
      <c r="B50" s="10"/>
      <c r="C50" s="50"/>
      <c r="D50" s="50"/>
      <c r="E50" s="50"/>
    </row>
    <row r="51" spans="1:5">
      <c r="A51" s="10" t="s">
        <v>104</v>
      </c>
      <c r="B51" s="10" t="s">
        <v>120</v>
      </c>
      <c r="C51" s="50"/>
      <c r="D51" s="50"/>
      <c r="E51" s="50"/>
    </row>
    <row r="52" spans="1:5">
      <c r="A52" s="10" t="s">
        <v>106</v>
      </c>
      <c r="B52" s="10" t="s">
        <v>121</v>
      </c>
      <c r="C52" s="50"/>
      <c r="D52" s="50"/>
      <c r="E52" s="50"/>
    </row>
    <row r="53" spans="1:5">
      <c r="A53" s="10" t="s">
        <v>107</v>
      </c>
      <c r="B53" s="10" t="s">
        <v>121</v>
      </c>
      <c r="C53" s="50"/>
      <c r="D53" s="50"/>
      <c r="E53" s="50"/>
    </row>
    <row r="54" spans="1:5">
      <c r="A54" s="24"/>
      <c r="B54" s="83"/>
      <c r="C54" s="45"/>
    </row>
    <row r="55" spans="1:5">
      <c r="B55" s="50"/>
    </row>
    <row r="56" spans="1:5">
      <c r="B56" s="50"/>
    </row>
  </sheetData>
  <mergeCells count="75">
    <mergeCell ref="K15:K16"/>
    <mergeCell ref="L15:L16"/>
    <mergeCell ref="E15:E16"/>
    <mergeCell ref="G15:G16"/>
    <mergeCell ref="H15:H16"/>
    <mergeCell ref="I15:I16"/>
    <mergeCell ref="J15:J16"/>
    <mergeCell ref="L11:L12"/>
    <mergeCell ref="E13:E14"/>
    <mergeCell ref="G13:G14"/>
    <mergeCell ref="H13:H14"/>
    <mergeCell ref="I13:I14"/>
    <mergeCell ref="J13:J14"/>
    <mergeCell ref="K13:K14"/>
    <mergeCell ref="L13:L14"/>
    <mergeCell ref="E11:E12"/>
    <mergeCell ref="G11:G12"/>
    <mergeCell ref="H11:H12"/>
    <mergeCell ref="I11:I12"/>
    <mergeCell ref="J11:J12"/>
    <mergeCell ref="K21:K22"/>
    <mergeCell ref="L21:L22"/>
    <mergeCell ref="E23:E24"/>
    <mergeCell ref="G23:G24"/>
    <mergeCell ref="H23:H24"/>
    <mergeCell ref="I23:I24"/>
    <mergeCell ref="J23:J24"/>
    <mergeCell ref="K23:K24"/>
    <mergeCell ref="L23:L24"/>
    <mergeCell ref="E21:E22"/>
    <mergeCell ref="G21:G22"/>
    <mergeCell ref="H21:H22"/>
    <mergeCell ref="I21:I22"/>
    <mergeCell ref="J21:J22"/>
    <mergeCell ref="L19:L20"/>
    <mergeCell ref="E9:E10"/>
    <mergeCell ref="L17:L18"/>
    <mergeCell ref="I17:I18"/>
    <mergeCell ref="J17:J18"/>
    <mergeCell ref="K17:K18"/>
    <mergeCell ref="H19:H20"/>
    <mergeCell ref="I19:I20"/>
    <mergeCell ref="J19:J20"/>
    <mergeCell ref="K19:K20"/>
    <mergeCell ref="E19:E20"/>
    <mergeCell ref="E17:E18"/>
    <mergeCell ref="G17:G18"/>
    <mergeCell ref="G19:G20"/>
    <mergeCell ref="H17:H18"/>
    <mergeCell ref="K11:K12"/>
    <mergeCell ref="A9:A10"/>
    <mergeCell ref="F9:F10"/>
    <mergeCell ref="F23:F24"/>
    <mergeCell ref="F21:F22"/>
    <mergeCell ref="F19:F20"/>
    <mergeCell ref="F17:F18"/>
    <mergeCell ref="F15:F16"/>
    <mergeCell ref="F13:F14"/>
    <mergeCell ref="F11:F12"/>
    <mergeCell ref="E25:E26"/>
    <mergeCell ref="F25:F26"/>
    <mergeCell ref="L25:L26"/>
    <mergeCell ref="E27:E28"/>
    <mergeCell ref="F27:F28"/>
    <mergeCell ref="G27:G28"/>
    <mergeCell ref="H27:H28"/>
    <mergeCell ref="I27:I28"/>
    <mergeCell ref="J27:J28"/>
    <mergeCell ref="K27:K28"/>
    <mergeCell ref="L27:L28"/>
    <mergeCell ref="G25:G26"/>
    <mergeCell ref="H25:H26"/>
    <mergeCell ref="I25:I26"/>
    <mergeCell ref="J25:J26"/>
    <mergeCell ref="K25:K26"/>
  </mergeCells>
  <phoneticPr fontId="35" type="noConversion"/>
  <hyperlinks>
    <hyperlink ref="A41" r:id="rId1" xr:uid="{00000000-0004-0000-0100-000000000000}"/>
  </hyperlinks>
  <pageMargins left="0.25" right="0.25" top="0.75" bottom="0.75" header="0.3" footer="0.3"/>
  <pageSetup scale="74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0"/>
  <sheetViews>
    <sheetView topLeftCell="A11" workbookViewId="0">
      <selection activeCell="E12" sqref="E12:E35"/>
    </sheetView>
  </sheetViews>
  <sheetFormatPr defaultColWidth="9.140625" defaultRowHeight="12.75"/>
  <cols>
    <col min="1" max="1" width="31.7109375" style="14" customWidth="1"/>
    <col min="2" max="2" width="10.140625" style="14" customWidth="1"/>
    <col min="3" max="3" width="8.42578125" style="15" customWidth="1"/>
    <col min="4" max="4" width="11.140625" style="14" customWidth="1"/>
    <col min="5" max="5" width="35" style="14" bestFit="1" customWidth="1"/>
    <col min="6" max="6" width="13.85546875" style="14" customWidth="1"/>
    <col min="7" max="7" width="11.42578125" style="14" customWidth="1"/>
    <col min="8" max="8" width="11.7109375" style="14" customWidth="1"/>
    <col min="9" max="11" width="11.5703125" style="14" customWidth="1"/>
    <col min="12" max="12" width="14.7109375" style="14" customWidth="1"/>
    <col min="13" max="13" width="15" style="14" customWidth="1"/>
    <col min="14" max="14" width="12.28515625" style="14" bestFit="1" customWidth="1"/>
    <col min="15" max="16384" width="9.140625" style="14"/>
  </cols>
  <sheetData>
    <row r="1" spans="1:18" s="10" customFormat="1" ht="18">
      <c r="A1" s="9"/>
      <c r="F1" s="11"/>
      <c r="G1" s="12"/>
      <c r="H1" s="11"/>
    </row>
    <row r="2" spans="1:18" s="10" customFormat="1" ht="18">
      <c r="A2" s="9"/>
      <c r="F2" s="11"/>
      <c r="G2" s="12"/>
      <c r="H2" s="11"/>
    </row>
    <row r="3" spans="1:18" s="10" customFormat="1">
      <c r="F3" s="11"/>
      <c r="G3" s="12"/>
      <c r="H3" s="11"/>
    </row>
    <row r="4" spans="1:18" s="10" customFormat="1">
      <c r="F4" s="12"/>
      <c r="G4" s="12"/>
      <c r="H4" s="11"/>
    </row>
    <row r="5" spans="1:18" s="10" customFormat="1">
      <c r="F5" s="11"/>
      <c r="G5" s="12"/>
      <c r="H5" s="11"/>
    </row>
    <row r="6" spans="1:18" s="10" customFormat="1" ht="33.75" customHeight="1">
      <c r="F6" s="11"/>
      <c r="G6" s="12"/>
      <c r="H6" s="11"/>
    </row>
    <row r="7" spans="1:18" s="10" customFormat="1" ht="2.25" customHeight="1">
      <c r="F7" s="11"/>
      <c r="G7" s="12"/>
      <c r="H7" s="11"/>
    </row>
    <row r="8" spans="1:18" s="10" customFormat="1" ht="13.5" thickBot="1">
      <c r="A8" s="13" t="s">
        <v>9</v>
      </c>
      <c r="F8" s="11"/>
      <c r="G8" s="16" t="s">
        <v>7</v>
      </c>
      <c r="H8" s="17">
        <f ca="1">TODAY()</f>
        <v>45182</v>
      </c>
    </row>
    <row r="9" spans="1:18" s="1" customFormat="1" ht="17.25" customHeight="1">
      <c r="A9" s="217" t="s">
        <v>12</v>
      </c>
      <c r="B9" s="218"/>
      <c r="C9" s="33" t="s">
        <v>10</v>
      </c>
      <c r="D9" s="29" t="s">
        <v>1</v>
      </c>
      <c r="E9" s="219" t="s">
        <v>2</v>
      </c>
      <c r="F9" s="221" t="s">
        <v>21</v>
      </c>
      <c r="G9" s="29" t="s">
        <v>1</v>
      </c>
      <c r="H9" s="27" t="s">
        <v>45</v>
      </c>
      <c r="I9" s="27" t="s">
        <v>13</v>
      </c>
      <c r="J9" s="27" t="s">
        <v>11</v>
      </c>
      <c r="K9" s="27" t="s">
        <v>3</v>
      </c>
      <c r="L9" s="27" t="s">
        <v>61</v>
      </c>
      <c r="M9" s="27" t="s">
        <v>30</v>
      </c>
      <c r="N9" s="8"/>
      <c r="O9" s="2"/>
      <c r="P9" s="2"/>
      <c r="Q9" s="2"/>
      <c r="R9" s="2"/>
    </row>
    <row r="10" spans="1:18" s="1" customFormat="1" ht="16.5" customHeight="1" thickBot="1">
      <c r="A10" s="18"/>
      <c r="B10" s="31"/>
      <c r="C10" s="34" t="s">
        <v>0</v>
      </c>
      <c r="D10" s="32" t="s">
        <v>4</v>
      </c>
      <c r="E10" s="220"/>
      <c r="F10" s="222"/>
      <c r="G10" s="30" t="s">
        <v>0</v>
      </c>
      <c r="H10" s="28" t="s">
        <v>4</v>
      </c>
      <c r="I10" s="28" t="s">
        <v>4</v>
      </c>
      <c r="J10" s="28" t="s">
        <v>4</v>
      </c>
      <c r="K10" s="28" t="s">
        <v>4</v>
      </c>
      <c r="L10" s="28" t="s">
        <v>4</v>
      </c>
      <c r="M10" s="28" t="s">
        <v>4</v>
      </c>
      <c r="N10" s="8"/>
      <c r="O10" s="2"/>
      <c r="P10" s="2"/>
      <c r="Q10" s="2"/>
      <c r="R10" s="2"/>
    </row>
    <row r="11" spans="1:18" ht="11.25" customHeight="1">
      <c r="A11" s="223" t="s">
        <v>29</v>
      </c>
      <c r="B11" s="224"/>
      <c r="C11" s="225"/>
      <c r="D11" s="226"/>
      <c r="E11" s="227"/>
      <c r="F11" s="228"/>
      <c r="G11" s="3"/>
      <c r="H11" s="3"/>
      <c r="I11" s="4"/>
      <c r="J11" s="4"/>
      <c r="K11" s="4"/>
      <c r="L11" s="4"/>
      <c r="M11" s="4"/>
    </row>
    <row r="12" spans="1:18" ht="12.75" customHeight="1">
      <c r="A12" s="229" t="s">
        <v>28</v>
      </c>
      <c r="B12" s="231" t="s">
        <v>62</v>
      </c>
      <c r="C12" s="233">
        <v>42824</v>
      </c>
      <c r="D12" s="233">
        <f>C12+5</f>
        <v>42829</v>
      </c>
      <c r="E12" s="235" t="s">
        <v>75</v>
      </c>
      <c r="F12" s="235" t="s">
        <v>49</v>
      </c>
      <c r="G12" s="233">
        <f>D12+3</f>
        <v>42832</v>
      </c>
      <c r="H12" s="233">
        <f>G12+19</f>
        <v>42851</v>
      </c>
      <c r="I12" s="233">
        <f>H12+12</f>
        <v>42863</v>
      </c>
      <c r="J12" s="237">
        <f>I12+3</f>
        <v>42866</v>
      </c>
      <c r="K12" s="237">
        <f>J12+3</f>
        <v>42869</v>
      </c>
      <c r="L12" s="237">
        <f>K12+1</f>
        <v>42870</v>
      </c>
      <c r="M12" s="237">
        <f>L12+2</f>
        <v>42872</v>
      </c>
    </row>
    <row r="13" spans="1:18" ht="12.75" customHeight="1">
      <c r="A13" s="229"/>
      <c r="B13" s="231"/>
      <c r="C13" s="233"/>
      <c r="D13" s="233"/>
      <c r="E13" s="235"/>
      <c r="F13" s="235"/>
      <c r="G13" s="233"/>
      <c r="H13" s="233"/>
      <c r="I13" s="233"/>
      <c r="J13" s="237"/>
      <c r="K13" s="237"/>
      <c r="L13" s="237"/>
      <c r="M13" s="237"/>
    </row>
    <row r="14" spans="1:18" ht="12.75" customHeight="1" thickBot="1">
      <c r="A14" s="230"/>
      <c r="B14" s="232"/>
      <c r="C14" s="234">
        <v>41417</v>
      </c>
      <c r="D14" s="234">
        <f>C14+2</f>
        <v>41419</v>
      </c>
      <c r="E14" s="236"/>
      <c r="F14" s="236"/>
      <c r="G14" s="234"/>
      <c r="H14" s="234"/>
      <c r="I14" s="234"/>
      <c r="J14" s="238"/>
      <c r="K14" s="238"/>
      <c r="L14" s="238"/>
      <c r="M14" s="238"/>
    </row>
    <row r="15" spans="1:18" ht="12.75" customHeight="1">
      <c r="A15" s="229" t="s">
        <v>63</v>
      </c>
      <c r="B15" s="231" t="s">
        <v>64</v>
      </c>
      <c r="C15" s="233">
        <f>C12+7</f>
        <v>42831</v>
      </c>
      <c r="D15" s="233">
        <f>D12+7</f>
        <v>42836</v>
      </c>
      <c r="E15" s="235" t="s">
        <v>76</v>
      </c>
      <c r="F15" s="235" t="s">
        <v>50</v>
      </c>
      <c r="G15" s="233">
        <f t="shared" ref="G15:M15" si="0">G12+7</f>
        <v>42839</v>
      </c>
      <c r="H15" s="233">
        <f t="shared" si="0"/>
        <v>42858</v>
      </c>
      <c r="I15" s="233">
        <f t="shared" si="0"/>
        <v>42870</v>
      </c>
      <c r="J15" s="237">
        <f t="shared" si="0"/>
        <v>42873</v>
      </c>
      <c r="K15" s="237">
        <f t="shared" si="0"/>
        <v>42876</v>
      </c>
      <c r="L15" s="237">
        <f t="shared" si="0"/>
        <v>42877</v>
      </c>
      <c r="M15" s="237">
        <f t="shared" si="0"/>
        <v>42879</v>
      </c>
    </row>
    <row r="16" spans="1:18" ht="12.75" customHeight="1">
      <c r="A16" s="229"/>
      <c r="B16" s="231"/>
      <c r="C16" s="233"/>
      <c r="D16" s="233"/>
      <c r="E16" s="235"/>
      <c r="F16" s="235"/>
      <c r="G16" s="233"/>
      <c r="H16" s="233"/>
      <c r="I16" s="233"/>
      <c r="J16" s="237"/>
      <c r="K16" s="237"/>
      <c r="L16" s="237"/>
      <c r="M16" s="237"/>
    </row>
    <row r="17" spans="1:13" ht="12.75" customHeight="1" thickBot="1">
      <c r="A17" s="230"/>
      <c r="B17" s="232"/>
      <c r="C17" s="234">
        <f>C14+7</f>
        <v>41424</v>
      </c>
      <c r="D17" s="234">
        <f>C17+2</f>
        <v>41426</v>
      </c>
      <c r="E17" s="236"/>
      <c r="F17" s="236"/>
      <c r="G17" s="234"/>
      <c r="H17" s="234"/>
      <c r="I17" s="234"/>
      <c r="J17" s="238"/>
      <c r="K17" s="238"/>
      <c r="L17" s="238"/>
      <c r="M17" s="238"/>
    </row>
    <row r="18" spans="1:13" ht="12.75" customHeight="1">
      <c r="A18" s="229" t="s">
        <v>38</v>
      </c>
      <c r="B18" s="231"/>
      <c r="C18" s="239" t="s">
        <v>69</v>
      </c>
      <c r="D18" s="239" t="s">
        <v>69</v>
      </c>
      <c r="E18" s="235" t="s">
        <v>33</v>
      </c>
      <c r="F18" s="235" t="s">
        <v>51</v>
      </c>
      <c r="G18" s="233">
        <f t="shared" ref="G18:M18" si="1">G15+7</f>
        <v>42846</v>
      </c>
      <c r="H18" s="233">
        <f t="shared" si="1"/>
        <v>42865</v>
      </c>
      <c r="I18" s="233">
        <f t="shared" si="1"/>
        <v>42877</v>
      </c>
      <c r="J18" s="237">
        <f t="shared" si="1"/>
        <v>42880</v>
      </c>
      <c r="K18" s="237">
        <f t="shared" si="1"/>
        <v>42883</v>
      </c>
      <c r="L18" s="237">
        <f t="shared" si="1"/>
        <v>42884</v>
      </c>
      <c r="M18" s="237">
        <f t="shared" si="1"/>
        <v>42886</v>
      </c>
    </row>
    <row r="19" spans="1:13" ht="12.75" customHeight="1">
      <c r="A19" s="229"/>
      <c r="B19" s="231"/>
      <c r="C19" s="233"/>
      <c r="D19" s="233"/>
      <c r="E19" s="235"/>
      <c r="F19" s="235"/>
      <c r="G19" s="233"/>
      <c r="H19" s="233"/>
      <c r="I19" s="233"/>
      <c r="J19" s="237"/>
      <c r="K19" s="237"/>
      <c r="L19" s="237"/>
      <c r="M19" s="237"/>
    </row>
    <row r="20" spans="1:13" ht="12.75" customHeight="1" thickBot="1">
      <c r="A20" s="230"/>
      <c r="B20" s="232"/>
      <c r="C20" s="234">
        <v>41417</v>
      </c>
      <c r="D20" s="234">
        <f>C20+2</f>
        <v>41419</v>
      </c>
      <c r="E20" s="236"/>
      <c r="F20" s="236"/>
      <c r="G20" s="234"/>
      <c r="H20" s="234"/>
      <c r="I20" s="234"/>
      <c r="J20" s="238"/>
      <c r="K20" s="238"/>
      <c r="L20" s="238"/>
      <c r="M20" s="238"/>
    </row>
    <row r="21" spans="1:13" ht="12.75" customHeight="1">
      <c r="A21" s="229" t="s">
        <v>48</v>
      </c>
      <c r="B21" s="231"/>
      <c r="C21" s="239" t="s">
        <v>69</v>
      </c>
      <c r="D21" s="239" t="s">
        <v>69</v>
      </c>
      <c r="E21" s="235" t="s">
        <v>77</v>
      </c>
      <c r="F21" s="235" t="s">
        <v>52</v>
      </c>
      <c r="G21" s="233">
        <f t="shared" ref="G21:M21" si="2">G18+7</f>
        <v>42853</v>
      </c>
      <c r="H21" s="233">
        <f t="shared" si="2"/>
        <v>42872</v>
      </c>
      <c r="I21" s="233">
        <f t="shared" si="2"/>
        <v>42884</v>
      </c>
      <c r="J21" s="237">
        <f t="shared" si="2"/>
        <v>42887</v>
      </c>
      <c r="K21" s="237">
        <f t="shared" si="2"/>
        <v>42890</v>
      </c>
      <c r="L21" s="237">
        <f t="shared" si="2"/>
        <v>42891</v>
      </c>
      <c r="M21" s="237">
        <f t="shared" si="2"/>
        <v>42893</v>
      </c>
    </row>
    <row r="22" spans="1:13" ht="12.75" customHeight="1">
      <c r="A22" s="229"/>
      <c r="B22" s="231"/>
      <c r="C22" s="233"/>
      <c r="D22" s="233"/>
      <c r="E22" s="235"/>
      <c r="F22" s="235"/>
      <c r="G22" s="233"/>
      <c r="H22" s="233"/>
      <c r="I22" s="233"/>
      <c r="J22" s="237"/>
      <c r="K22" s="237"/>
      <c r="L22" s="237"/>
      <c r="M22" s="237"/>
    </row>
    <row r="23" spans="1:13" ht="12.75" customHeight="1" thickBot="1">
      <c r="A23" s="230"/>
      <c r="B23" s="232"/>
      <c r="C23" s="234">
        <v>41417</v>
      </c>
      <c r="D23" s="234">
        <f>C23+2</f>
        <v>41419</v>
      </c>
      <c r="E23" s="236"/>
      <c r="F23" s="236"/>
      <c r="G23" s="234"/>
      <c r="H23" s="234"/>
      <c r="I23" s="234"/>
      <c r="J23" s="238"/>
      <c r="K23" s="238"/>
      <c r="L23" s="238"/>
      <c r="M23" s="238"/>
    </row>
    <row r="24" spans="1:13" ht="12.75" customHeight="1">
      <c r="A24" s="229" t="s">
        <v>65</v>
      </c>
      <c r="B24" s="231" t="s">
        <v>66</v>
      </c>
      <c r="C24" s="233">
        <v>42845</v>
      </c>
      <c r="D24" s="233">
        <f>C24+5</f>
        <v>42850</v>
      </c>
      <c r="E24" s="235" t="s">
        <v>54</v>
      </c>
      <c r="F24" s="235" t="s">
        <v>53</v>
      </c>
      <c r="G24" s="233">
        <f t="shared" ref="G24:M24" si="3">G21+7</f>
        <v>42860</v>
      </c>
      <c r="H24" s="233">
        <f t="shared" si="3"/>
        <v>42879</v>
      </c>
      <c r="I24" s="233">
        <f t="shared" si="3"/>
        <v>42891</v>
      </c>
      <c r="J24" s="237">
        <f t="shared" si="3"/>
        <v>42894</v>
      </c>
      <c r="K24" s="237">
        <f t="shared" si="3"/>
        <v>42897</v>
      </c>
      <c r="L24" s="237">
        <f t="shared" si="3"/>
        <v>42898</v>
      </c>
      <c r="M24" s="237">
        <f t="shared" si="3"/>
        <v>42900</v>
      </c>
    </row>
    <row r="25" spans="1:13" ht="12.75" customHeight="1">
      <c r="A25" s="229"/>
      <c r="B25" s="231"/>
      <c r="C25" s="233"/>
      <c r="D25" s="233"/>
      <c r="E25" s="235"/>
      <c r="F25" s="235"/>
      <c r="G25" s="233"/>
      <c r="H25" s="233"/>
      <c r="I25" s="233"/>
      <c r="J25" s="237"/>
      <c r="K25" s="237"/>
      <c r="L25" s="237"/>
      <c r="M25" s="237"/>
    </row>
    <row r="26" spans="1:13" ht="12.75" customHeight="1" thickBot="1">
      <c r="A26" s="230"/>
      <c r="B26" s="232"/>
      <c r="C26" s="234">
        <v>41417</v>
      </c>
      <c r="D26" s="234">
        <f>C26+2</f>
        <v>41419</v>
      </c>
      <c r="E26" s="236"/>
      <c r="F26" s="236"/>
      <c r="G26" s="234"/>
      <c r="H26" s="234"/>
      <c r="I26" s="234"/>
      <c r="J26" s="238"/>
      <c r="K26" s="238"/>
      <c r="L26" s="238"/>
      <c r="M26" s="238"/>
    </row>
    <row r="27" spans="1:13" ht="12.75" customHeight="1">
      <c r="A27" s="229" t="s">
        <v>48</v>
      </c>
      <c r="B27" s="231"/>
      <c r="C27" s="233">
        <f>C24+7</f>
        <v>42852</v>
      </c>
      <c r="D27" s="233">
        <f>D24+7</f>
        <v>42857</v>
      </c>
      <c r="E27" s="235" t="s">
        <v>55</v>
      </c>
      <c r="F27" s="235" t="s">
        <v>56</v>
      </c>
      <c r="G27" s="233">
        <f t="shared" ref="G27:M27" si="4">G24+7</f>
        <v>42867</v>
      </c>
      <c r="H27" s="233">
        <f t="shared" si="4"/>
        <v>42886</v>
      </c>
      <c r="I27" s="233">
        <f t="shared" si="4"/>
        <v>42898</v>
      </c>
      <c r="J27" s="237">
        <f t="shared" si="4"/>
        <v>42901</v>
      </c>
      <c r="K27" s="237">
        <f t="shared" si="4"/>
        <v>42904</v>
      </c>
      <c r="L27" s="237">
        <f t="shared" si="4"/>
        <v>42905</v>
      </c>
      <c r="M27" s="237">
        <f t="shared" si="4"/>
        <v>42907</v>
      </c>
    </row>
    <row r="28" spans="1:13" ht="12.75" customHeight="1">
      <c r="A28" s="229"/>
      <c r="B28" s="231"/>
      <c r="C28" s="233"/>
      <c r="D28" s="233"/>
      <c r="E28" s="235"/>
      <c r="F28" s="235"/>
      <c r="G28" s="233"/>
      <c r="H28" s="233"/>
      <c r="I28" s="233"/>
      <c r="J28" s="237"/>
      <c r="K28" s="237"/>
      <c r="L28" s="237"/>
      <c r="M28" s="237"/>
    </row>
    <row r="29" spans="1:13" ht="12.75" customHeight="1" thickBot="1">
      <c r="A29" s="230"/>
      <c r="B29" s="232"/>
      <c r="C29" s="234">
        <v>41417</v>
      </c>
      <c r="D29" s="234">
        <f>C29+2</f>
        <v>41419</v>
      </c>
      <c r="E29" s="236"/>
      <c r="F29" s="236"/>
      <c r="G29" s="234"/>
      <c r="H29" s="234"/>
      <c r="I29" s="234"/>
      <c r="J29" s="238"/>
      <c r="K29" s="238"/>
      <c r="L29" s="238"/>
      <c r="M29" s="238"/>
    </row>
    <row r="30" spans="1:13" ht="12.75" customHeight="1">
      <c r="A30" s="229" t="s">
        <v>63</v>
      </c>
      <c r="B30" s="231" t="s">
        <v>67</v>
      </c>
      <c r="C30" s="233">
        <f>C27+7</f>
        <v>42859</v>
      </c>
      <c r="D30" s="233">
        <f>D27+7</f>
        <v>42864</v>
      </c>
      <c r="E30" s="235" t="s">
        <v>57</v>
      </c>
      <c r="F30" s="235" t="s">
        <v>58</v>
      </c>
      <c r="G30" s="233">
        <f t="shared" ref="G30:M30" si="5">G27+7</f>
        <v>42874</v>
      </c>
      <c r="H30" s="233">
        <f t="shared" si="5"/>
        <v>42893</v>
      </c>
      <c r="I30" s="233">
        <f t="shared" si="5"/>
        <v>42905</v>
      </c>
      <c r="J30" s="237">
        <f t="shared" si="5"/>
        <v>42908</v>
      </c>
      <c r="K30" s="237">
        <f t="shared" si="5"/>
        <v>42911</v>
      </c>
      <c r="L30" s="237">
        <f t="shared" si="5"/>
        <v>42912</v>
      </c>
      <c r="M30" s="237">
        <f t="shared" si="5"/>
        <v>42914</v>
      </c>
    </row>
    <row r="31" spans="1:13" ht="12.75" customHeight="1">
      <c r="A31" s="229"/>
      <c r="B31" s="231"/>
      <c r="C31" s="233"/>
      <c r="D31" s="233"/>
      <c r="E31" s="235"/>
      <c r="F31" s="235"/>
      <c r="G31" s="233"/>
      <c r="H31" s="233"/>
      <c r="I31" s="233"/>
      <c r="J31" s="237"/>
      <c r="K31" s="237"/>
      <c r="L31" s="237"/>
      <c r="M31" s="237"/>
    </row>
    <row r="32" spans="1:13" ht="12.75" customHeight="1" thickBot="1">
      <c r="A32" s="230"/>
      <c r="B32" s="232"/>
      <c r="C32" s="234">
        <v>41417</v>
      </c>
      <c r="D32" s="234">
        <f>C32+2</f>
        <v>41419</v>
      </c>
      <c r="E32" s="236"/>
      <c r="F32" s="236"/>
      <c r="G32" s="234"/>
      <c r="H32" s="234"/>
      <c r="I32" s="234"/>
      <c r="J32" s="238"/>
      <c r="K32" s="238"/>
      <c r="L32" s="238"/>
      <c r="M32" s="238"/>
    </row>
    <row r="33" spans="1:13" ht="12.75" customHeight="1">
      <c r="A33" s="229" t="s">
        <v>68</v>
      </c>
      <c r="B33" s="231"/>
      <c r="C33" s="233">
        <f>C30+7</f>
        <v>42866</v>
      </c>
      <c r="D33" s="233">
        <f>D30+7</f>
        <v>42871</v>
      </c>
      <c r="E33" s="235" t="s">
        <v>59</v>
      </c>
      <c r="F33" s="235" t="s">
        <v>60</v>
      </c>
      <c r="G33" s="233">
        <f t="shared" ref="G33:M33" si="6">G30+7</f>
        <v>42881</v>
      </c>
      <c r="H33" s="233">
        <f t="shared" si="6"/>
        <v>42900</v>
      </c>
      <c r="I33" s="233">
        <f t="shared" si="6"/>
        <v>42912</v>
      </c>
      <c r="J33" s="237">
        <f t="shared" si="6"/>
        <v>42915</v>
      </c>
      <c r="K33" s="237">
        <f t="shared" si="6"/>
        <v>42918</v>
      </c>
      <c r="L33" s="237">
        <f t="shared" si="6"/>
        <v>42919</v>
      </c>
      <c r="M33" s="237">
        <f t="shared" si="6"/>
        <v>42921</v>
      </c>
    </row>
    <row r="34" spans="1:13" ht="12.75" customHeight="1">
      <c r="A34" s="229"/>
      <c r="B34" s="231"/>
      <c r="C34" s="233"/>
      <c r="D34" s="233"/>
      <c r="E34" s="235"/>
      <c r="F34" s="235"/>
      <c r="G34" s="233"/>
      <c r="H34" s="233"/>
      <c r="I34" s="233"/>
      <c r="J34" s="237"/>
      <c r="K34" s="237"/>
      <c r="L34" s="237"/>
      <c r="M34" s="237"/>
    </row>
    <row r="35" spans="1:13" ht="12.75" customHeight="1" thickBot="1">
      <c r="A35" s="230"/>
      <c r="B35" s="232"/>
      <c r="C35" s="234">
        <v>41417</v>
      </c>
      <c r="D35" s="234">
        <f>C35+2</f>
        <v>41419</v>
      </c>
      <c r="E35" s="236"/>
      <c r="F35" s="236"/>
      <c r="G35" s="234"/>
      <c r="H35" s="234"/>
      <c r="I35" s="234"/>
      <c r="J35" s="238"/>
      <c r="K35" s="238"/>
      <c r="L35" s="238"/>
      <c r="M35" s="238"/>
    </row>
    <row r="36" spans="1:13" s="10" customFormat="1" ht="12" customHeight="1">
      <c r="A36" s="25"/>
      <c r="B36" s="26"/>
      <c r="C36" s="26"/>
      <c r="D36" s="26"/>
      <c r="E36" s="14"/>
    </row>
    <row r="37" spans="1:13" s="10" customFormat="1" ht="15.75" customHeight="1">
      <c r="A37" s="23" t="s">
        <v>8</v>
      </c>
      <c r="E37" s="6"/>
      <c r="F37" s="6"/>
      <c r="G37" s="6"/>
      <c r="H37" s="6"/>
      <c r="I37" s="6"/>
    </row>
    <row r="38" spans="1:13" s="10" customFormat="1" ht="17.25" customHeight="1">
      <c r="A38" s="24" t="s">
        <v>15</v>
      </c>
      <c r="B38" s="20"/>
      <c r="C38" s="20"/>
      <c r="D38" s="20"/>
      <c r="E38" s="6"/>
      <c r="F38" s="6"/>
      <c r="G38" s="19"/>
      <c r="H38" s="19"/>
      <c r="I38" s="19"/>
    </row>
    <row r="39" spans="1:13" s="10" customFormat="1" ht="18" customHeight="1">
      <c r="A39" s="25" t="s">
        <v>24</v>
      </c>
      <c r="B39" s="26"/>
      <c r="C39" s="26"/>
      <c r="D39" s="26"/>
      <c r="E39" s="6"/>
      <c r="F39" s="6"/>
      <c r="G39" s="5"/>
      <c r="H39" s="5"/>
      <c r="I39" s="5"/>
    </row>
    <row r="40" spans="1:13" s="10" customFormat="1" ht="18" customHeight="1">
      <c r="A40" s="25"/>
      <c r="B40" s="26"/>
      <c r="C40" s="26"/>
      <c r="D40" s="26"/>
      <c r="E40" s="6"/>
      <c r="F40" s="6"/>
    </row>
    <row r="41" spans="1:13" s="10" customFormat="1" ht="18" customHeight="1">
      <c r="A41" s="21" t="s">
        <v>16</v>
      </c>
      <c r="B41" s="20"/>
      <c r="C41" s="20"/>
      <c r="D41" s="20"/>
      <c r="E41" s="6"/>
      <c r="F41" s="6"/>
    </row>
    <row r="42" spans="1:13" s="10" customFormat="1" ht="18" customHeight="1">
      <c r="A42" s="25" t="s">
        <v>25</v>
      </c>
      <c r="B42" s="20"/>
      <c r="C42" s="20"/>
      <c r="D42" s="20"/>
      <c r="E42" s="6"/>
      <c r="F42" s="6"/>
    </row>
    <row r="43" spans="1:13" s="10" customFormat="1" ht="18" customHeight="1">
      <c r="A43" s="25" t="s">
        <v>27</v>
      </c>
      <c r="B43" s="20"/>
      <c r="C43" s="20"/>
      <c r="D43" s="20"/>
      <c r="E43" s="6"/>
      <c r="F43" s="6"/>
      <c r="J43" s="6"/>
      <c r="K43" s="6"/>
      <c r="L43" s="6"/>
      <c r="M43" s="6"/>
    </row>
    <row r="44" spans="1:13" s="10" customFormat="1" ht="18" customHeight="1">
      <c r="A44" s="21" t="s">
        <v>17</v>
      </c>
      <c r="B44" s="20"/>
      <c r="C44" s="20"/>
      <c r="D44" s="20"/>
      <c r="E44" s="6"/>
      <c r="F44" s="6"/>
      <c r="J44" s="6"/>
      <c r="K44" s="6"/>
      <c r="L44" s="6"/>
      <c r="M44" s="6"/>
    </row>
    <row r="45" spans="1:13" s="20" customFormat="1" ht="18" customHeight="1">
      <c r="A45" s="25" t="s">
        <v>26</v>
      </c>
      <c r="E45" s="6"/>
      <c r="F45" s="6"/>
      <c r="G45" s="10"/>
      <c r="H45" s="10"/>
      <c r="I45" s="10"/>
      <c r="J45" s="6"/>
      <c r="K45" s="6"/>
      <c r="L45" s="6"/>
      <c r="M45" s="6"/>
    </row>
    <row r="46" spans="1:13" s="20" customFormat="1" ht="13.5" customHeight="1">
      <c r="A46" s="21" t="s">
        <v>18</v>
      </c>
      <c r="E46" s="6"/>
      <c r="F46" s="6"/>
      <c r="G46" s="10"/>
      <c r="H46" s="10"/>
      <c r="I46" s="10"/>
      <c r="J46" s="6"/>
      <c r="K46" s="6"/>
      <c r="L46" s="6"/>
      <c r="M46" s="6"/>
    </row>
    <row r="47" spans="1:13" s="20" customFormat="1">
      <c r="A47" s="25" t="s">
        <v>19</v>
      </c>
      <c r="C47" s="22"/>
      <c r="E47" s="6"/>
      <c r="F47" s="6"/>
      <c r="G47" s="6"/>
      <c r="H47" s="6"/>
      <c r="I47" s="6"/>
      <c r="J47" s="6"/>
      <c r="K47" s="6"/>
      <c r="L47" s="6"/>
      <c r="M47" s="6"/>
    </row>
    <row r="48" spans="1:13" s="6" customFormat="1">
      <c r="A48" s="25" t="s">
        <v>22</v>
      </c>
      <c r="C48" s="7"/>
    </row>
    <row r="49" spans="3:3">
      <c r="C49" s="14"/>
    </row>
    <row r="50" spans="3:3">
      <c r="C50" s="14"/>
    </row>
  </sheetData>
  <mergeCells count="109">
    <mergeCell ref="J33:J35"/>
    <mergeCell ref="K33:K35"/>
    <mergeCell ref="L33:L35"/>
    <mergeCell ref="M33:M35"/>
    <mergeCell ref="L30:L32"/>
    <mergeCell ref="M30:M32"/>
    <mergeCell ref="J30:J32"/>
    <mergeCell ref="K30:K32"/>
    <mergeCell ref="A33:A35"/>
    <mergeCell ref="B33:B35"/>
    <mergeCell ref="C33:C35"/>
    <mergeCell ref="D33:D35"/>
    <mergeCell ref="E33:E35"/>
    <mergeCell ref="F33:F35"/>
    <mergeCell ref="G33:G35"/>
    <mergeCell ref="H33:H35"/>
    <mergeCell ref="F30:F32"/>
    <mergeCell ref="G30:G32"/>
    <mergeCell ref="H30:H32"/>
    <mergeCell ref="I30:I32"/>
    <mergeCell ref="I33:I35"/>
    <mergeCell ref="I27:I29"/>
    <mergeCell ref="J27:J29"/>
    <mergeCell ref="K27:K29"/>
    <mergeCell ref="L27:L29"/>
    <mergeCell ref="M27:M29"/>
    <mergeCell ref="A30:A32"/>
    <mergeCell ref="B30:B32"/>
    <mergeCell ref="C30:C32"/>
    <mergeCell ref="D30:D32"/>
    <mergeCell ref="E30:E32"/>
    <mergeCell ref="A27:A29"/>
    <mergeCell ref="B27:B29"/>
    <mergeCell ref="C27:C29"/>
    <mergeCell ref="D27:D29"/>
    <mergeCell ref="E27:E29"/>
    <mergeCell ref="F27:F29"/>
    <mergeCell ref="G27:G29"/>
    <mergeCell ref="H27:H29"/>
    <mergeCell ref="F24:F26"/>
    <mergeCell ref="G24:G26"/>
    <mergeCell ref="H24:H26"/>
    <mergeCell ref="L21:L23"/>
    <mergeCell ref="M21:M23"/>
    <mergeCell ref="A24:A26"/>
    <mergeCell ref="B24:B26"/>
    <mergeCell ref="C24:C26"/>
    <mergeCell ref="D24:D26"/>
    <mergeCell ref="E24:E26"/>
    <mergeCell ref="L24:L26"/>
    <mergeCell ref="M24:M26"/>
    <mergeCell ref="I24:I26"/>
    <mergeCell ref="J24:J26"/>
    <mergeCell ref="K24:K26"/>
    <mergeCell ref="A18:A20"/>
    <mergeCell ref="B18:B20"/>
    <mergeCell ref="C18:C20"/>
    <mergeCell ref="D18:D20"/>
    <mergeCell ref="E18:E20"/>
    <mergeCell ref="L18:L20"/>
    <mergeCell ref="M18:M20"/>
    <mergeCell ref="A21:A23"/>
    <mergeCell ref="B21:B23"/>
    <mergeCell ref="C21:C23"/>
    <mergeCell ref="D21:D23"/>
    <mergeCell ref="E21:E23"/>
    <mergeCell ref="F21:F23"/>
    <mergeCell ref="G21:G23"/>
    <mergeCell ref="H21:H23"/>
    <mergeCell ref="F18:F20"/>
    <mergeCell ref="G18:G20"/>
    <mergeCell ref="H18:H20"/>
    <mergeCell ref="I18:I20"/>
    <mergeCell ref="J18:J20"/>
    <mergeCell ref="K18:K20"/>
    <mergeCell ref="I21:I23"/>
    <mergeCell ref="J21:J23"/>
    <mergeCell ref="K21:K23"/>
    <mergeCell ref="L12:L14"/>
    <mergeCell ref="M12:M14"/>
    <mergeCell ref="A15:A17"/>
    <mergeCell ref="B15:B17"/>
    <mergeCell ref="C15:C17"/>
    <mergeCell ref="D15:D17"/>
    <mergeCell ref="E15:E17"/>
    <mergeCell ref="F15:F17"/>
    <mergeCell ref="G15:G17"/>
    <mergeCell ref="H15:H17"/>
    <mergeCell ref="F12:F14"/>
    <mergeCell ref="G12:G14"/>
    <mergeCell ref="H12:H14"/>
    <mergeCell ref="I12:I14"/>
    <mergeCell ref="J12:J14"/>
    <mergeCell ref="K12:K14"/>
    <mergeCell ref="I15:I17"/>
    <mergeCell ref="J15:J17"/>
    <mergeCell ref="K15:K17"/>
    <mergeCell ref="L15:L17"/>
    <mergeCell ref="M15:M17"/>
    <mergeCell ref="A9:B9"/>
    <mergeCell ref="E9:E10"/>
    <mergeCell ref="F9:F10"/>
    <mergeCell ref="A11:C11"/>
    <mergeCell ref="D11:F11"/>
    <mergeCell ref="A12:A14"/>
    <mergeCell ref="B12:B14"/>
    <mergeCell ref="C12:C14"/>
    <mergeCell ref="D12:D14"/>
    <mergeCell ref="E12:E14"/>
  </mergeCells>
  <phoneticPr fontId="3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0"/>
  <sheetViews>
    <sheetView topLeftCell="A4" workbookViewId="0">
      <selection activeCell="E9" sqref="E9:E10"/>
    </sheetView>
  </sheetViews>
  <sheetFormatPr defaultColWidth="9.140625" defaultRowHeight="12.75"/>
  <cols>
    <col min="1" max="1" width="31.7109375" style="14" customWidth="1"/>
    <col min="2" max="2" width="10.140625" style="14" customWidth="1"/>
    <col min="3" max="3" width="8.42578125" style="15" customWidth="1"/>
    <col min="4" max="4" width="11.140625" style="14" customWidth="1"/>
    <col min="5" max="5" width="35" style="14" bestFit="1" customWidth="1"/>
    <col min="6" max="6" width="13.85546875" style="14" customWidth="1"/>
    <col min="7" max="7" width="11.42578125" style="14" customWidth="1"/>
    <col min="8" max="8" width="11.7109375" style="14" customWidth="1"/>
    <col min="9" max="11" width="11.5703125" style="14" customWidth="1"/>
    <col min="12" max="12" width="14.7109375" style="14" customWidth="1"/>
    <col min="13" max="13" width="15" style="14" customWidth="1"/>
    <col min="14" max="14" width="12.28515625" style="14" bestFit="1" customWidth="1"/>
    <col min="15" max="16384" width="9.140625" style="14"/>
  </cols>
  <sheetData>
    <row r="1" spans="1:18" s="10" customFormat="1" ht="18">
      <c r="A1" s="9"/>
      <c r="F1" s="11"/>
      <c r="G1" s="12"/>
      <c r="H1" s="11"/>
    </row>
    <row r="2" spans="1:18" s="10" customFormat="1" ht="18">
      <c r="A2" s="9"/>
      <c r="F2" s="11"/>
      <c r="G2" s="12"/>
      <c r="H2" s="11"/>
    </row>
    <row r="3" spans="1:18" s="10" customFormat="1">
      <c r="F3" s="11"/>
      <c r="G3" s="12"/>
      <c r="H3" s="11"/>
    </row>
    <row r="4" spans="1:18" s="10" customFormat="1">
      <c r="F4" s="12"/>
      <c r="G4" s="12"/>
      <c r="H4" s="11"/>
    </row>
    <row r="5" spans="1:18" s="10" customFormat="1">
      <c r="F5" s="11"/>
      <c r="G5" s="12"/>
      <c r="H5" s="11"/>
    </row>
    <row r="6" spans="1:18" s="10" customFormat="1" ht="33.75" customHeight="1">
      <c r="F6" s="11"/>
      <c r="G6" s="12"/>
      <c r="H6" s="11"/>
    </row>
    <row r="7" spans="1:18" s="10" customFormat="1" ht="2.25" customHeight="1">
      <c r="F7" s="11"/>
      <c r="G7" s="12"/>
      <c r="H7" s="11"/>
    </row>
    <row r="8" spans="1:18" s="10" customFormat="1" ht="13.5" thickBot="1">
      <c r="A8" s="13" t="s">
        <v>9</v>
      </c>
      <c r="F8" s="11"/>
      <c r="G8" s="16" t="s">
        <v>7</v>
      </c>
      <c r="H8" s="17">
        <f ca="1">TODAY()</f>
        <v>45182</v>
      </c>
    </row>
    <row r="9" spans="1:18" s="1" customFormat="1" ht="17.25" customHeight="1">
      <c r="A9" s="217" t="s">
        <v>12</v>
      </c>
      <c r="B9" s="218"/>
      <c r="C9" s="33" t="s">
        <v>10</v>
      </c>
      <c r="D9" s="29" t="s">
        <v>23</v>
      </c>
      <c r="E9" s="219" t="s">
        <v>2</v>
      </c>
      <c r="F9" s="221" t="s">
        <v>21</v>
      </c>
      <c r="G9" s="29" t="s">
        <v>23</v>
      </c>
      <c r="H9" s="27" t="s">
        <v>45</v>
      </c>
      <c r="I9" s="27" t="s">
        <v>13</v>
      </c>
      <c r="J9" s="27" t="s">
        <v>11</v>
      </c>
      <c r="K9" s="27" t="s">
        <v>3</v>
      </c>
      <c r="L9" s="27" t="s">
        <v>61</v>
      </c>
      <c r="M9" s="27" t="s">
        <v>30</v>
      </c>
      <c r="N9" s="8"/>
      <c r="O9" s="2"/>
      <c r="P9" s="2"/>
      <c r="Q9" s="2"/>
      <c r="R9" s="2"/>
    </row>
    <row r="10" spans="1:18" s="1" customFormat="1" ht="16.5" customHeight="1" thickBot="1">
      <c r="A10" s="18"/>
      <c r="B10" s="31"/>
      <c r="C10" s="34" t="s">
        <v>0</v>
      </c>
      <c r="D10" s="32" t="s">
        <v>4</v>
      </c>
      <c r="E10" s="220"/>
      <c r="F10" s="222"/>
      <c r="G10" s="30" t="s">
        <v>0</v>
      </c>
      <c r="H10" s="28" t="s">
        <v>4</v>
      </c>
      <c r="I10" s="28" t="s">
        <v>4</v>
      </c>
      <c r="J10" s="28" t="s">
        <v>4</v>
      </c>
      <c r="K10" s="28" t="s">
        <v>4</v>
      </c>
      <c r="L10" s="28" t="s">
        <v>4</v>
      </c>
      <c r="M10" s="28" t="s">
        <v>4</v>
      </c>
      <c r="N10" s="8"/>
      <c r="O10" s="2"/>
      <c r="P10" s="2"/>
      <c r="Q10" s="2"/>
      <c r="R10" s="2"/>
    </row>
    <row r="11" spans="1:18" ht="11.25" customHeight="1">
      <c r="A11" s="223" t="s">
        <v>29</v>
      </c>
      <c r="B11" s="224"/>
      <c r="C11" s="225"/>
      <c r="D11" s="226"/>
      <c r="E11" s="227"/>
      <c r="F11" s="228"/>
      <c r="G11" s="3"/>
      <c r="H11" s="3"/>
      <c r="I11" s="4"/>
      <c r="J11" s="4"/>
      <c r="K11" s="4"/>
      <c r="L11" s="4"/>
      <c r="M11" s="4"/>
    </row>
    <row r="12" spans="1:18" ht="12.75" customHeight="1">
      <c r="A12" s="229" t="s">
        <v>34</v>
      </c>
      <c r="B12" s="231" t="s">
        <v>36</v>
      </c>
      <c r="C12" s="233">
        <v>42834</v>
      </c>
      <c r="D12" s="233">
        <f>C12+4</f>
        <v>42838</v>
      </c>
      <c r="E12" s="235" t="s">
        <v>75</v>
      </c>
      <c r="F12" s="235" t="s">
        <v>49</v>
      </c>
      <c r="G12" s="233">
        <f>D12+2</f>
        <v>42840</v>
      </c>
      <c r="H12" s="233">
        <f>G12+11</f>
        <v>42851</v>
      </c>
      <c r="I12" s="233">
        <f>H12+12</f>
        <v>42863</v>
      </c>
      <c r="J12" s="237">
        <f>I12+3</f>
        <v>42866</v>
      </c>
      <c r="K12" s="237">
        <f>J12+3</f>
        <v>42869</v>
      </c>
      <c r="L12" s="237">
        <f>K12+1</f>
        <v>42870</v>
      </c>
      <c r="M12" s="237">
        <f>L12+2</f>
        <v>42872</v>
      </c>
    </row>
    <row r="13" spans="1:18" ht="12.75" customHeight="1">
      <c r="A13" s="229"/>
      <c r="B13" s="231"/>
      <c r="C13" s="233"/>
      <c r="D13" s="233"/>
      <c r="E13" s="235"/>
      <c r="F13" s="235"/>
      <c r="G13" s="233"/>
      <c r="H13" s="233"/>
      <c r="I13" s="233"/>
      <c r="J13" s="237"/>
      <c r="K13" s="237"/>
      <c r="L13" s="237"/>
      <c r="M13" s="237"/>
    </row>
    <row r="14" spans="1:18" ht="12.75" customHeight="1" thickBot="1">
      <c r="A14" s="230"/>
      <c r="B14" s="232"/>
      <c r="C14" s="234">
        <v>41417</v>
      </c>
      <c r="D14" s="234">
        <f>C14+2</f>
        <v>41419</v>
      </c>
      <c r="E14" s="236"/>
      <c r="F14" s="236"/>
      <c r="G14" s="234"/>
      <c r="H14" s="234"/>
      <c r="I14" s="234"/>
      <c r="J14" s="238"/>
      <c r="K14" s="238"/>
      <c r="L14" s="238"/>
      <c r="M14" s="238"/>
    </row>
    <row r="15" spans="1:18" ht="12.75" customHeight="1">
      <c r="A15" s="229" t="s">
        <v>37</v>
      </c>
      <c r="B15" s="231" t="s">
        <v>39</v>
      </c>
      <c r="C15" s="233">
        <f>C12+7</f>
        <v>42841</v>
      </c>
      <c r="D15" s="233">
        <f>D12+7</f>
        <v>42845</v>
      </c>
      <c r="E15" s="235" t="s">
        <v>76</v>
      </c>
      <c r="F15" s="235" t="s">
        <v>50</v>
      </c>
      <c r="G15" s="233">
        <f t="shared" ref="G15:M15" si="0">G12+7</f>
        <v>42847</v>
      </c>
      <c r="H15" s="233">
        <f t="shared" si="0"/>
        <v>42858</v>
      </c>
      <c r="I15" s="233">
        <f t="shared" si="0"/>
        <v>42870</v>
      </c>
      <c r="J15" s="237">
        <f t="shared" si="0"/>
        <v>42873</v>
      </c>
      <c r="K15" s="237">
        <f t="shared" si="0"/>
        <v>42876</v>
      </c>
      <c r="L15" s="237">
        <f t="shared" si="0"/>
        <v>42877</v>
      </c>
      <c r="M15" s="237">
        <f t="shared" si="0"/>
        <v>42879</v>
      </c>
    </row>
    <row r="16" spans="1:18" ht="12.75" customHeight="1">
      <c r="A16" s="229"/>
      <c r="B16" s="231"/>
      <c r="C16" s="233"/>
      <c r="D16" s="233"/>
      <c r="E16" s="235"/>
      <c r="F16" s="235"/>
      <c r="G16" s="233"/>
      <c r="H16" s="233"/>
      <c r="I16" s="233"/>
      <c r="J16" s="237"/>
      <c r="K16" s="237"/>
      <c r="L16" s="237"/>
      <c r="M16" s="237"/>
    </row>
    <row r="17" spans="1:13" ht="12.75" customHeight="1" thickBot="1">
      <c r="A17" s="230"/>
      <c r="B17" s="232"/>
      <c r="C17" s="234">
        <f>C14+7</f>
        <v>41424</v>
      </c>
      <c r="D17" s="234">
        <f>C17+2</f>
        <v>41426</v>
      </c>
      <c r="E17" s="236"/>
      <c r="F17" s="236"/>
      <c r="G17" s="234"/>
      <c r="H17" s="234"/>
      <c r="I17" s="234"/>
      <c r="J17" s="238"/>
      <c r="K17" s="238"/>
      <c r="L17" s="238"/>
      <c r="M17" s="238"/>
    </row>
    <row r="18" spans="1:13" ht="12.75" customHeight="1">
      <c r="A18" s="229" t="s">
        <v>32</v>
      </c>
      <c r="B18" s="231" t="s">
        <v>40</v>
      </c>
      <c r="C18" s="233">
        <f>C15+7</f>
        <v>42848</v>
      </c>
      <c r="D18" s="233">
        <f>D15+7</f>
        <v>42852</v>
      </c>
      <c r="E18" s="235" t="s">
        <v>33</v>
      </c>
      <c r="F18" s="235" t="s">
        <v>51</v>
      </c>
      <c r="G18" s="233">
        <f t="shared" ref="G18:M18" si="1">G15+7</f>
        <v>42854</v>
      </c>
      <c r="H18" s="233">
        <f t="shared" si="1"/>
        <v>42865</v>
      </c>
      <c r="I18" s="233">
        <f t="shared" si="1"/>
        <v>42877</v>
      </c>
      <c r="J18" s="237">
        <f t="shared" si="1"/>
        <v>42880</v>
      </c>
      <c r="K18" s="237">
        <f t="shared" si="1"/>
        <v>42883</v>
      </c>
      <c r="L18" s="237">
        <f t="shared" si="1"/>
        <v>42884</v>
      </c>
      <c r="M18" s="237">
        <f t="shared" si="1"/>
        <v>42886</v>
      </c>
    </row>
    <row r="19" spans="1:13" ht="12.75" customHeight="1">
      <c r="A19" s="229"/>
      <c r="B19" s="231"/>
      <c r="C19" s="233"/>
      <c r="D19" s="233"/>
      <c r="E19" s="235"/>
      <c r="F19" s="235"/>
      <c r="G19" s="233"/>
      <c r="H19" s="233"/>
      <c r="I19" s="233"/>
      <c r="J19" s="237"/>
      <c r="K19" s="237"/>
      <c r="L19" s="237"/>
      <c r="M19" s="237"/>
    </row>
    <row r="20" spans="1:13" ht="12.75" customHeight="1" thickBot="1">
      <c r="A20" s="230"/>
      <c r="B20" s="232"/>
      <c r="C20" s="234">
        <v>41417</v>
      </c>
      <c r="D20" s="234">
        <f>C20+2</f>
        <v>41419</v>
      </c>
      <c r="E20" s="236"/>
      <c r="F20" s="236"/>
      <c r="G20" s="234"/>
      <c r="H20" s="234"/>
      <c r="I20" s="234"/>
      <c r="J20" s="238"/>
      <c r="K20" s="238"/>
      <c r="L20" s="238"/>
      <c r="M20" s="238"/>
    </row>
    <row r="21" spans="1:13" ht="12.75" customHeight="1">
      <c r="A21" s="229" t="s">
        <v>37</v>
      </c>
      <c r="B21" s="231" t="s">
        <v>41</v>
      </c>
      <c r="C21" s="233">
        <f>C18+7</f>
        <v>42855</v>
      </c>
      <c r="D21" s="233">
        <f>D18+7</f>
        <v>42859</v>
      </c>
      <c r="E21" s="235" t="s">
        <v>77</v>
      </c>
      <c r="F21" s="235" t="s">
        <v>52</v>
      </c>
      <c r="G21" s="233">
        <f t="shared" ref="G21:M21" si="2">G18+7</f>
        <v>42861</v>
      </c>
      <c r="H21" s="233">
        <f t="shared" si="2"/>
        <v>42872</v>
      </c>
      <c r="I21" s="233">
        <f t="shared" si="2"/>
        <v>42884</v>
      </c>
      <c r="J21" s="237">
        <f t="shared" si="2"/>
        <v>42887</v>
      </c>
      <c r="K21" s="237">
        <f t="shared" si="2"/>
        <v>42890</v>
      </c>
      <c r="L21" s="237">
        <f t="shared" si="2"/>
        <v>42891</v>
      </c>
      <c r="M21" s="237">
        <f t="shared" si="2"/>
        <v>42893</v>
      </c>
    </row>
    <row r="22" spans="1:13" ht="12.75" customHeight="1">
      <c r="A22" s="229"/>
      <c r="B22" s="231"/>
      <c r="C22" s="233"/>
      <c r="D22" s="233"/>
      <c r="E22" s="235"/>
      <c r="F22" s="235"/>
      <c r="G22" s="233"/>
      <c r="H22" s="233"/>
      <c r="I22" s="233"/>
      <c r="J22" s="237"/>
      <c r="K22" s="237"/>
      <c r="L22" s="237"/>
      <c r="M22" s="237"/>
    </row>
    <row r="23" spans="1:13" ht="12.75" customHeight="1" thickBot="1">
      <c r="A23" s="230"/>
      <c r="B23" s="232"/>
      <c r="C23" s="234">
        <v>41417</v>
      </c>
      <c r="D23" s="234">
        <f>C23+2</f>
        <v>41419</v>
      </c>
      <c r="E23" s="236"/>
      <c r="F23" s="236"/>
      <c r="G23" s="234"/>
      <c r="H23" s="234"/>
      <c r="I23" s="234"/>
      <c r="J23" s="238"/>
      <c r="K23" s="238"/>
      <c r="L23" s="238"/>
      <c r="M23" s="238"/>
    </row>
    <row r="24" spans="1:13" ht="12.75" customHeight="1">
      <c r="A24" s="229" t="s">
        <v>32</v>
      </c>
      <c r="B24" s="231" t="s">
        <v>42</v>
      </c>
      <c r="C24" s="233">
        <f>C21+7</f>
        <v>42862</v>
      </c>
      <c r="D24" s="233">
        <f>D21+7</f>
        <v>42866</v>
      </c>
      <c r="E24" s="235" t="s">
        <v>54</v>
      </c>
      <c r="F24" s="235" t="s">
        <v>53</v>
      </c>
      <c r="G24" s="233">
        <f t="shared" ref="G24:M24" si="3">G21+7</f>
        <v>42868</v>
      </c>
      <c r="H24" s="233">
        <f t="shared" si="3"/>
        <v>42879</v>
      </c>
      <c r="I24" s="233">
        <f t="shared" si="3"/>
        <v>42891</v>
      </c>
      <c r="J24" s="237">
        <f t="shared" si="3"/>
        <v>42894</v>
      </c>
      <c r="K24" s="237">
        <f t="shared" si="3"/>
        <v>42897</v>
      </c>
      <c r="L24" s="237">
        <f t="shared" si="3"/>
        <v>42898</v>
      </c>
      <c r="M24" s="237">
        <f t="shared" si="3"/>
        <v>42900</v>
      </c>
    </row>
    <row r="25" spans="1:13" ht="12.75" customHeight="1">
      <c r="A25" s="229"/>
      <c r="B25" s="231"/>
      <c r="C25" s="233"/>
      <c r="D25" s="233"/>
      <c r="E25" s="235"/>
      <c r="F25" s="235"/>
      <c r="G25" s="233"/>
      <c r="H25" s="233"/>
      <c r="I25" s="233"/>
      <c r="J25" s="237"/>
      <c r="K25" s="237"/>
      <c r="L25" s="237"/>
      <c r="M25" s="237"/>
    </row>
    <row r="26" spans="1:13" ht="12.75" customHeight="1" thickBot="1">
      <c r="A26" s="230"/>
      <c r="B26" s="232"/>
      <c r="C26" s="234">
        <v>41417</v>
      </c>
      <c r="D26" s="234">
        <f>C26+2</f>
        <v>41419</v>
      </c>
      <c r="E26" s="236"/>
      <c r="F26" s="236"/>
      <c r="G26" s="234"/>
      <c r="H26" s="234"/>
      <c r="I26" s="234"/>
      <c r="J26" s="238"/>
      <c r="K26" s="238"/>
      <c r="L26" s="238"/>
      <c r="M26" s="238"/>
    </row>
    <row r="27" spans="1:13" ht="12.75" customHeight="1">
      <c r="A27" s="229" t="s">
        <v>38</v>
      </c>
      <c r="B27" s="231" t="s">
        <v>43</v>
      </c>
      <c r="C27" s="233">
        <f>C24+7</f>
        <v>42869</v>
      </c>
      <c r="D27" s="233">
        <f>D24+7</f>
        <v>42873</v>
      </c>
      <c r="E27" s="235" t="s">
        <v>55</v>
      </c>
      <c r="F27" s="235" t="s">
        <v>56</v>
      </c>
      <c r="G27" s="233">
        <f t="shared" ref="G27:M27" si="4">G24+7</f>
        <v>42875</v>
      </c>
      <c r="H27" s="233">
        <f t="shared" si="4"/>
        <v>42886</v>
      </c>
      <c r="I27" s="233">
        <f t="shared" si="4"/>
        <v>42898</v>
      </c>
      <c r="J27" s="237">
        <f t="shared" si="4"/>
        <v>42901</v>
      </c>
      <c r="K27" s="237">
        <f t="shared" si="4"/>
        <v>42904</v>
      </c>
      <c r="L27" s="237">
        <f t="shared" si="4"/>
        <v>42905</v>
      </c>
      <c r="M27" s="237">
        <f t="shared" si="4"/>
        <v>42907</v>
      </c>
    </row>
    <row r="28" spans="1:13" ht="12.75" customHeight="1">
      <c r="A28" s="229"/>
      <c r="B28" s="231"/>
      <c r="C28" s="233"/>
      <c r="D28" s="233"/>
      <c r="E28" s="235"/>
      <c r="F28" s="235"/>
      <c r="G28" s="233"/>
      <c r="H28" s="233"/>
      <c r="I28" s="233"/>
      <c r="J28" s="237"/>
      <c r="K28" s="237"/>
      <c r="L28" s="237"/>
      <c r="M28" s="237"/>
    </row>
    <row r="29" spans="1:13" ht="12.75" customHeight="1" thickBot="1">
      <c r="A29" s="230"/>
      <c r="B29" s="232"/>
      <c r="C29" s="234">
        <v>41417</v>
      </c>
      <c r="D29" s="234">
        <f>C29+2</f>
        <v>41419</v>
      </c>
      <c r="E29" s="236"/>
      <c r="F29" s="236"/>
      <c r="G29" s="234"/>
      <c r="H29" s="234"/>
      <c r="I29" s="234"/>
      <c r="J29" s="238"/>
      <c r="K29" s="238"/>
      <c r="L29" s="238"/>
      <c r="M29" s="238"/>
    </row>
    <row r="30" spans="1:13" ht="12.75" customHeight="1">
      <c r="A30" s="229" t="s">
        <v>32</v>
      </c>
      <c r="B30" s="231" t="s">
        <v>44</v>
      </c>
      <c r="C30" s="233">
        <f>C27+7</f>
        <v>42876</v>
      </c>
      <c r="D30" s="233">
        <f>D27+7</f>
        <v>42880</v>
      </c>
      <c r="E30" s="235" t="s">
        <v>57</v>
      </c>
      <c r="F30" s="235" t="s">
        <v>58</v>
      </c>
      <c r="G30" s="233">
        <f t="shared" ref="G30:M30" si="5">G27+7</f>
        <v>42882</v>
      </c>
      <c r="H30" s="233">
        <f t="shared" si="5"/>
        <v>42893</v>
      </c>
      <c r="I30" s="233">
        <f t="shared" si="5"/>
        <v>42905</v>
      </c>
      <c r="J30" s="237">
        <f t="shared" si="5"/>
        <v>42908</v>
      </c>
      <c r="K30" s="237">
        <f t="shared" si="5"/>
        <v>42911</v>
      </c>
      <c r="L30" s="237">
        <f t="shared" si="5"/>
        <v>42912</v>
      </c>
      <c r="M30" s="237">
        <f t="shared" si="5"/>
        <v>42914</v>
      </c>
    </row>
    <row r="31" spans="1:13" ht="12.75" customHeight="1">
      <c r="A31" s="229"/>
      <c r="B31" s="231"/>
      <c r="C31" s="233"/>
      <c r="D31" s="233"/>
      <c r="E31" s="235"/>
      <c r="F31" s="235"/>
      <c r="G31" s="233"/>
      <c r="H31" s="233"/>
      <c r="I31" s="233"/>
      <c r="J31" s="237"/>
      <c r="K31" s="237"/>
      <c r="L31" s="237"/>
      <c r="M31" s="237"/>
    </row>
    <row r="32" spans="1:13" ht="12.75" customHeight="1" thickBot="1">
      <c r="A32" s="230"/>
      <c r="B32" s="232"/>
      <c r="C32" s="234">
        <v>41417</v>
      </c>
      <c r="D32" s="234">
        <f>C32+2</f>
        <v>41419</v>
      </c>
      <c r="E32" s="236"/>
      <c r="F32" s="236"/>
      <c r="G32" s="234"/>
      <c r="H32" s="234"/>
      <c r="I32" s="234"/>
      <c r="J32" s="238"/>
      <c r="K32" s="238"/>
      <c r="L32" s="238"/>
      <c r="M32" s="238"/>
    </row>
    <row r="33" spans="1:13" ht="12.75" customHeight="1">
      <c r="A33" s="229" t="s">
        <v>38</v>
      </c>
      <c r="B33" s="231" t="s">
        <v>47</v>
      </c>
      <c r="C33" s="233">
        <f>C30+7</f>
        <v>42883</v>
      </c>
      <c r="D33" s="233">
        <f>D30+7</f>
        <v>42887</v>
      </c>
      <c r="E33" s="235" t="s">
        <v>59</v>
      </c>
      <c r="F33" s="235" t="s">
        <v>60</v>
      </c>
      <c r="G33" s="233">
        <f t="shared" ref="G33:M33" si="6">G30+7</f>
        <v>42889</v>
      </c>
      <c r="H33" s="233">
        <f t="shared" si="6"/>
        <v>42900</v>
      </c>
      <c r="I33" s="233">
        <f t="shared" si="6"/>
        <v>42912</v>
      </c>
      <c r="J33" s="237">
        <f t="shared" si="6"/>
        <v>42915</v>
      </c>
      <c r="K33" s="237">
        <f t="shared" si="6"/>
        <v>42918</v>
      </c>
      <c r="L33" s="237">
        <f t="shared" si="6"/>
        <v>42919</v>
      </c>
      <c r="M33" s="237">
        <f t="shared" si="6"/>
        <v>42921</v>
      </c>
    </row>
    <row r="34" spans="1:13" ht="12.75" customHeight="1">
      <c r="A34" s="229"/>
      <c r="B34" s="231"/>
      <c r="C34" s="233"/>
      <c r="D34" s="233"/>
      <c r="E34" s="235"/>
      <c r="F34" s="235"/>
      <c r="G34" s="233"/>
      <c r="H34" s="233"/>
      <c r="I34" s="233"/>
      <c r="J34" s="237"/>
      <c r="K34" s="237"/>
      <c r="L34" s="237"/>
      <c r="M34" s="237"/>
    </row>
    <row r="35" spans="1:13" ht="12.75" customHeight="1" thickBot="1">
      <c r="A35" s="230"/>
      <c r="B35" s="232"/>
      <c r="C35" s="234">
        <v>41417</v>
      </c>
      <c r="D35" s="234">
        <f>C35+2</f>
        <v>41419</v>
      </c>
      <c r="E35" s="236"/>
      <c r="F35" s="236"/>
      <c r="G35" s="234"/>
      <c r="H35" s="234"/>
      <c r="I35" s="234"/>
      <c r="J35" s="238"/>
      <c r="K35" s="238"/>
      <c r="L35" s="238"/>
      <c r="M35" s="238"/>
    </row>
    <row r="36" spans="1:13" s="10" customFormat="1" ht="12" customHeight="1">
      <c r="A36" s="25"/>
      <c r="B36" s="26"/>
      <c r="C36" s="26"/>
      <c r="D36" s="26"/>
      <c r="E36" s="14"/>
    </row>
    <row r="37" spans="1:13" s="10" customFormat="1" ht="15.75" customHeight="1">
      <c r="A37" s="23" t="s">
        <v>8</v>
      </c>
      <c r="E37" s="6"/>
      <c r="F37" s="6"/>
      <c r="G37" s="6"/>
      <c r="H37" s="6"/>
      <c r="I37" s="6"/>
    </row>
    <row r="38" spans="1:13" s="10" customFormat="1" ht="17.25" customHeight="1">
      <c r="A38" s="24" t="s">
        <v>15</v>
      </c>
      <c r="B38" s="20"/>
      <c r="C38" s="20"/>
      <c r="D38" s="20"/>
      <c r="E38" s="6"/>
      <c r="F38" s="6"/>
      <c r="G38" s="19"/>
      <c r="H38" s="19"/>
      <c r="I38" s="19"/>
    </row>
    <row r="39" spans="1:13" s="10" customFormat="1" ht="18" customHeight="1">
      <c r="A39" s="25" t="s">
        <v>24</v>
      </c>
      <c r="B39" s="26"/>
      <c r="C39" s="26"/>
      <c r="D39" s="26"/>
      <c r="E39" s="6"/>
      <c r="F39" s="6"/>
      <c r="G39" s="5"/>
      <c r="H39" s="5"/>
      <c r="I39" s="5"/>
    </row>
    <row r="40" spans="1:13" s="10" customFormat="1" ht="18" customHeight="1">
      <c r="A40" s="25"/>
      <c r="B40" s="26"/>
      <c r="C40" s="26"/>
      <c r="D40" s="26"/>
      <c r="E40" s="6"/>
      <c r="F40" s="6"/>
    </row>
    <row r="41" spans="1:13" s="10" customFormat="1" ht="18" customHeight="1">
      <c r="A41" s="21" t="s">
        <v>16</v>
      </c>
      <c r="B41" s="20"/>
      <c r="C41" s="20"/>
      <c r="D41" s="20"/>
      <c r="E41" s="6"/>
      <c r="F41" s="6"/>
    </row>
    <row r="42" spans="1:13" s="10" customFormat="1" ht="18" customHeight="1">
      <c r="A42" s="25" t="s">
        <v>25</v>
      </c>
      <c r="B42" s="20"/>
      <c r="C42" s="20"/>
      <c r="D42" s="20"/>
      <c r="E42" s="6"/>
      <c r="F42" s="6"/>
    </row>
    <row r="43" spans="1:13" s="10" customFormat="1" ht="18" customHeight="1">
      <c r="A43" s="25" t="s">
        <v>27</v>
      </c>
      <c r="B43" s="20"/>
      <c r="C43" s="20"/>
      <c r="D43" s="20"/>
      <c r="E43" s="6"/>
      <c r="F43" s="6"/>
      <c r="J43" s="6"/>
      <c r="K43" s="6"/>
      <c r="L43" s="6"/>
      <c r="M43" s="6"/>
    </row>
    <row r="44" spans="1:13" s="10" customFormat="1" ht="18" customHeight="1">
      <c r="A44" s="21" t="s">
        <v>17</v>
      </c>
      <c r="B44" s="20"/>
      <c r="C44" s="20"/>
      <c r="D44" s="20"/>
      <c r="E44" s="6"/>
      <c r="F44" s="6"/>
      <c r="J44" s="6"/>
      <c r="K44" s="6"/>
      <c r="L44" s="6"/>
      <c r="M44" s="6"/>
    </row>
    <row r="45" spans="1:13" s="20" customFormat="1" ht="18" customHeight="1">
      <c r="A45" s="25" t="s">
        <v>26</v>
      </c>
      <c r="E45" s="6"/>
      <c r="F45" s="6"/>
      <c r="G45" s="10"/>
      <c r="H45" s="10"/>
      <c r="I45" s="10"/>
      <c r="J45" s="6"/>
      <c r="K45" s="6"/>
      <c r="L45" s="6"/>
      <c r="M45" s="6"/>
    </row>
    <row r="46" spans="1:13" s="20" customFormat="1" ht="13.5" customHeight="1">
      <c r="A46" s="21" t="s">
        <v>18</v>
      </c>
      <c r="E46" s="6"/>
      <c r="F46" s="6"/>
      <c r="G46" s="10"/>
      <c r="H46" s="10"/>
      <c r="I46" s="10"/>
      <c r="J46" s="6"/>
      <c r="K46" s="6"/>
      <c r="L46" s="6"/>
      <c r="M46" s="6"/>
    </row>
    <row r="47" spans="1:13" s="20" customFormat="1">
      <c r="A47" s="25" t="s">
        <v>19</v>
      </c>
      <c r="C47" s="22"/>
      <c r="E47" s="6"/>
      <c r="F47" s="6"/>
      <c r="G47" s="6"/>
      <c r="H47" s="6"/>
      <c r="I47" s="6"/>
      <c r="J47" s="6"/>
      <c r="K47" s="6"/>
      <c r="L47" s="6"/>
      <c r="M47" s="6"/>
    </row>
    <row r="48" spans="1:13" s="6" customFormat="1">
      <c r="A48" s="25" t="s">
        <v>22</v>
      </c>
      <c r="C48" s="7"/>
    </row>
    <row r="49" spans="3:3">
      <c r="C49" s="14"/>
    </row>
    <row r="50" spans="3:3">
      <c r="C50" s="14"/>
    </row>
  </sheetData>
  <mergeCells count="109">
    <mergeCell ref="J33:J35"/>
    <mergeCell ref="K33:K35"/>
    <mergeCell ref="L33:L35"/>
    <mergeCell ref="M33:M35"/>
    <mergeCell ref="L30:L32"/>
    <mergeCell ref="M30:M32"/>
    <mergeCell ref="J30:J32"/>
    <mergeCell ref="K30:K32"/>
    <mergeCell ref="A33:A35"/>
    <mergeCell ref="B33:B35"/>
    <mergeCell ref="C33:C35"/>
    <mergeCell ref="D33:D35"/>
    <mergeCell ref="E33:E35"/>
    <mergeCell ref="F33:F35"/>
    <mergeCell ref="G33:G35"/>
    <mergeCell ref="H33:H35"/>
    <mergeCell ref="F30:F32"/>
    <mergeCell ref="G30:G32"/>
    <mergeCell ref="H30:H32"/>
    <mergeCell ref="I30:I32"/>
    <mergeCell ref="I33:I35"/>
    <mergeCell ref="I27:I29"/>
    <mergeCell ref="J27:J29"/>
    <mergeCell ref="K27:K29"/>
    <mergeCell ref="L27:L29"/>
    <mergeCell ref="M27:M29"/>
    <mergeCell ref="A30:A32"/>
    <mergeCell ref="B30:B32"/>
    <mergeCell ref="C30:C32"/>
    <mergeCell ref="D30:D32"/>
    <mergeCell ref="E30:E32"/>
    <mergeCell ref="A27:A29"/>
    <mergeCell ref="B27:B29"/>
    <mergeCell ref="C27:C29"/>
    <mergeCell ref="D27:D29"/>
    <mergeCell ref="E27:E29"/>
    <mergeCell ref="F27:F29"/>
    <mergeCell ref="G27:G29"/>
    <mergeCell ref="H27:H29"/>
    <mergeCell ref="F24:F26"/>
    <mergeCell ref="G24:G26"/>
    <mergeCell ref="H24:H26"/>
    <mergeCell ref="L21:L23"/>
    <mergeCell ref="M21:M23"/>
    <mergeCell ref="A24:A26"/>
    <mergeCell ref="B24:B26"/>
    <mergeCell ref="C24:C26"/>
    <mergeCell ref="D24:D26"/>
    <mergeCell ref="E24:E26"/>
    <mergeCell ref="L24:L26"/>
    <mergeCell ref="M24:M26"/>
    <mergeCell ref="I24:I26"/>
    <mergeCell ref="J24:J26"/>
    <mergeCell ref="K24:K26"/>
    <mergeCell ref="A18:A20"/>
    <mergeCell ref="B18:B20"/>
    <mergeCell ref="C18:C20"/>
    <mergeCell ref="D18:D20"/>
    <mergeCell ref="E18:E20"/>
    <mergeCell ref="L18:L20"/>
    <mergeCell ref="M18:M20"/>
    <mergeCell ref="A21:A23"/>
    <mergeCell ref="B21:B23"/>
    <mergeCell ref="C21:C23"/>
    <mergeCell ref="D21:D23"/>
    <mergeCell ref="E21:E23"/>
    <mergeCell ref="F21:F23"/>
    <mergeCell ref="G21:G23"/>
    <mergeCell ref="H21:H23"/>
    <mergeCell ref="F18:F20"/>
    <mergeCell ref="G18:G20"/>
    <mergeCell ref="H18:H20"/>
    <mergeCell ref="I18:I20"/>
    <mergeCell ref="J18:J20"/>
    <mergeCell ref="K18:K20"/>
    <mergeCell ref="I21:I23"/>
    <mergeCell ref="J21:J23"/>
    <mergeCell ref="K21:K23"/>
    <mergeCell ref="L12:L14"/>
    <mergeCell ref="M12:M14"/>
    <mergeCell ref="A15:A17"/>
    <mergeCell ref="B15:B17"/>
    <mergeCell ref="C15:C17"/>
    <mergeCell ref="D15:D17"/>
    <mergeCell ref="E15:E17"/>
    <mergeCell ref="F15:F17"/>
    <mergeCell ref="G15:G17"/>
    <mergeCell ref="H15:H17"/>
    <mergeCell ref="F12:F14"/>
    <mergeCell ref="G12:G14"/>
    <mergeCell ref="H12:H14"/>
    <mergeCell ref="I12:I14"/>
    <mergeCell ref="J12:J14"/>
    <mergeCell ref="K12:K14"/>
    <mergeCell ref="I15:I17"/>
    <mergeCell ref="J15:J17"/>
    <mergeCell ref="K15:K17"/>
    <mergeCell ref="L15:L17"/>
    <mergeCell ref="M15:M17"/>
    <mergeCell ref="A9:B9"/>
    <mergeCell ref="E9:E10"/>
    <mergeCell ref="F9:F10"/>
    <mergeCell ref="A11:C11"/>
    <mergeCell ref="D11:F11"/>
    <mergeCell ref="A12:A14"/>
    <mergeCell ref="B12:B14"/>
    <mergeCell ref="C12:C14"/>
    <mergeCell ref="D12:D14"/>
    <mergeCell ref="E12:E14"/>
  </mergeCells>
  <phoneticPr fontId="3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0"/>
  <sheetViews>
    <sheetView topLeftCell="A7" workbookViewId="0">
      <selection activeCell="G33" sqref="G33:G35"/>
    </sheetView>
  </sheetViews>
  <sheetFormatPr defaultColWidth="9.140625" defaultRowHeight="12.75"/>
  <cols>
    <col min="1" max="1" width="31.7109375" style="14" customWidth="1"/>
    <col min="2" max="2" width="10.140625" style="14" customWidth="1"/>
    <col min="3" max="3" width="8.42578125" style="15" customWidth="1"/>
    <col min="4" max="4" width="11.140625" style="14" customWidth="1"/>
    <col min="5" max="5" width="35" style="14" bestFit="1" customWidth="1"/>
    <col min="6" max="6" width="13.85546875" style="14" customWidth="1"/>
    <col min="7" max="7" width="11.42578125" style="14" customWidth="1"/>
    <col min="8" max="8" width="11.5703125" style="14" customWidth="1"/>
    <col min="9" max="9" width="14.7109375" style="14" customWidth="1"/>
    <col min="10" max="10" width="15" style="14" customWidth="1"/>
    <col min="11" max="11" width="12.28515625" style="14" bestFit="1" customWidth="1"/>
    <col min="12" max="16384" width="9.140625" style="14"/>
  </cols>
  <sheetData>
    <row r="1" spans="1:15" s="10" customFormat="1" ht="18">
      <c r="A1" s="9"/>
      <c r="F1" s="11"/>
      <c r="G1" s="12"/>
    </row>
    <row r="2" spans="1:15" s="10" customFormat="1" ht="18">
      <c r="A2" s="9"/>
      <c r="F2" s="11"/>
      <c r="G2" s="12"/>
    </row>
    <row r="3" spans="1:15" s="10" customFormat="1">
      <c r="F3" s="11"/>
      <c r="G3" s="12"/>
    </row>
    <row r="4" spans="1:15" s="10" customFormat="1">
      <c r="F4" s="12"/>
      <c r="G4" s="12"/>
    </row>
    <row r="5" spans="1:15" s="10" customFormat="1">
      <c r="F5" s="11"/>
      <c r="G5" s="12"/>
    </row>
    <row r="6" spans="1:15" s="10" customFormat="1" ht="33.75" customHeight="1">
      <c r="F6" s="11"/>
      <c r="G6" s="12"/>
    </row>
    <row r="7" spans="1:15" s="10" customFormat="1" ht="2.25" customHeight="1">
      <c r="F7" s="11"/>
      <c r="G7" s="12"/>
    </row>
    <row r="8" spans="1:15" s="10" customFormat="1" ht="13.5" thickBot="1">
      <c r="A8" s="13" t="s">
        <v>9</v>
      </c>
      <c r="F8" s="11"/>
      <c r="G8" s="16" t="s">
        <v>7</v>
      </c>
      <c r="H8" s="35">
        <f ca="1">TODAY()</f>
        <v>45182</v>
      </c>
    </row>
    <row r="9" spans="1:15" s="1" customFormat="1" ht="17.25" customHeight="1">
      <c r="A9" s="217" t="s">
        <v>12</v>
      </c>
      <c r="B9" s="218"/>
      <c r="C9" s="33" t="s">
        <v>10</v>
      </c>
      <c r="D9" s="29" t="s">
        <v>23</v>
      </c>
      <c r="E9" s="219" t="s">
        <v>2</v>
      </c>
      <c r="F9" s="221" t="s">
        <v>21</v>
      </c>
      <c r="G9" s="29" t="s">
        <v>23</v>
      </c>
      <c r="H9" s="27" t="s">
        <v>70</v>
      </c>
      <c r="I9" s="27" t="s">
        <v>20</v>
      </c>
      <c r="J9" s="27" t="s">
        <v>14</v>
      </c>
      <c r="K9" s="8"/>
      <c r="L9" s="2"/>
      <c r="M9" s="2"/>
      <c r="N9" s="2"/>
      <c r="O9" s="2"/>
    </row>
    <row r="10" spans="1:15" s="1" customFormat="1" ht="16.5" customHeight="1" thickBot="1">
      <c r="A10" s="18"/>
      <c r="B10" s="31"/>
      <c r="C10" s="34" t="s">
        <v>0</v>
      </c>
      <c r="D10" s="32" t="s">
        <v>4</v>
      </c>
      <c r="E10" s="220"/>
      <c r="F10" s="222"/>
      <c r="G10" s="30" t="s">
        <v>0</v>
      </c>
      <c r="H10" s="28" t="s">
        <v>4</v>
      </c>
      <c r="I10" s="28" t="s">
        <v>4</v>
      </c>
      <c r="J10" s="28" t="s">
        <v>4</v>
      </c>
      <c r="K10" s="8"/>
      <c r="L10" s="2"/>
      <c r="M10" s="2"/>
      <c r="N10" s="2"/>
      <c r="O10" s="2"/>
    </row>
    <row r="11" spans="1:15" ht="11.25" customHeight="1">
      <c r="A11" s="223" t="s">
        <v>29</v>
      </c>
      <c r="B11" s="224"/>
      <c r="C11" s="225"/>
      <c r="D11" s="226"/>
      <c r="E11" s="227"/>
      <c r="F11" s="228"/>
      <c r="G11" s="3"/>
      <c r="H11" s="4"/>
      <c r="I11" s="4"/>
      <c r="J11" s="4"/>
    </row>
    <row r="12" spans="1:15" ht="12.75" customHeight="1">
      <c r="A12" s="229" t="s">
        <v>32</v>
      </c>
      <c r="B12" s="231" t="s">
        <v>71</v>
      </c>
      <c r="C12" s="233">
        <v>42820</v>
      </c>
      <c r="D12" s="233">
        <f>C12+4</f>
        <v>42824</v>
      </c>
      <c r="E12" s="240" t="s">
        <v>78</v>
      </c>
      <c r="F12" s="235"/>
      <c r="G12" s="233">
        <f>D12+6</f>
        <v>42830</v>
      </c>
      <c r="H12" s="237">
        <f>G12+8</f>
        <v>42838</v>
      </c>
      <c r="I12" s="237">
        <f>H12+13</f>
        <v>42851</v>
      </c>
      <c r="J12" s="237">
        <f>I12+2</f>
        <v>42853</v>
      </c>
    </row>
    <row r="13" spans="1:15" ht="12.75" customHeight="1">
      <c r="A13" s="229"/>
      <c r="B13" s="231"/>
      <c r="C13" s="233"/>
      <c r="D13" s="233"/>
      <c r="E13" s="241"/>
      <c r="F13" s="235"/>
      <c r="G13" s="233"/>
      <c r="H13" s="237"/>
      <c r="I13" s="237"/>
      <c r="J13" s="237"/>
    </row>
    <row r="14" spans="1:15" ht="12.75" customHeight="1" thickBot="1">
      <c r="A14" s="230"/>
      <c r="B14" s="232"/>
      <c r="C14" s="234">
        <f>C11+7</f>
        <v>7</v>
      </c>
      <c r="D14" s="234">
        <f>C14+2</f>
        <v>9</v>
      </c>
      <c r="E14" s="242"/>
      <c r="F14" s="236"/>
      <c r="G14" s="234"/>
      <c r="H14" s="238"/>
      <c r="I14" s="238"/>
      <c r="J14" s="238"/>
    </row>
    <row r="15" spans="1:15" ht="12.75" customHeight="1">
      <c r="A15" s="229" t="s">
        <v>31</v>
      </c>
      <c r="B15" s="231" t="s">
        <v>35</v>
      </c>
      <c r="C15" s="233">
        <f>C12+7</f>
        <v>42827</v>
      </c>
      <c r="D15" s="233">
        <f>D12+7</f>
        <v>42831</v>
      </c>
      <c r="E15" s="243" t="s">
        <v>79</v>
      </c>
      <c r="F15" s="235"/>
      <c r="G15" s="233">
        <f>G12+7</f>
        <v>42837</v>
      </c>
      <c r="H15" s="237">
        <f>H12+7</f>
        <v>42845</v>
      </c>
      <c r="I15" s="237">
        <f>I12+7</f>
        <v>42858</v>
      </c>
      <c r="J15" s="237">
        <f>J12+7</f>
        <v>42860</v>
      </c>
    </row>
    <row r="16" spans="1:15" ht="12.75" customHeight="1">
      <c r="A16" s="229"/>
      <c r="B16" s="231"/>
      <c r="C16" s="233"/>
      <c r="D16" s="233"/>
      <c r="E16" s="241"/>
      <c r="F16" s="235"/>
      <c r="G16" s="233"/>
      <c r="H16" s="237"/>
      <c r="I16" s="237"/>
      <c r="J16" s="237"/>
    </row>
    <row r="17" spans="1:10" ht="12.75" customHeight="1" thickBot="1">
      <c r="A17" s="230"/>
      <c r="B17" s="232"/>
      <c r="C17" s="234">
        <v>41417</v>
      </c>
      <c r="D17" s="234">
        <v>41418</v>
      </c>
      <c r="E17" s="242"/>
      <c r="F17" s="236"/>
      <c r="G17" s="234"/>
      <c r="H17" s="238"/>
      <c r="I17" s="238"/>
      <c r="J17" s="238"/>
    </row>
    <row r="18" spans="1:10" ht="12.75" customHeight="1">
      <c r="A18" s="229" t="s">
        <v>32</v>
      </c>
      <c r="B18" s="231" t="s">
        <v>72</v>
      </c>
      <c r="C18" s="233">
        <f>C15+7</f>
        <v>42834</v>
      </c>
      <c r="D18" s="233">
        <f>D15+7</f>
        <v>42838</v>
      </c>
      <c r="E18" s="243" t="s">
        <v>80</v>
      </c>
      <c r="F18" s="235"/>
      <c r="G18" s="233">
        <f>G15+7</f>
        <v>42844</v>
      </c>
      <c r="H18" s="237">
        <f>H15+7</f>
        <v>42852</v>
      </c>
      <c r="I18" s="237">
        <f>I15+7</f>
        <v>42865</v>
      </c>
      <c r="J18" s="237">
        <f>J15+7</f>
        <v>42867</v>
      </c>
    </row>
    <row r="19" spans="1:10" ht="12.75" customHeight="1">
      <c r="A19" s="229"/>
      <c r="B19" s="231"/>
      <c r="C19" s="233"/>
      <c r="D19" s="233"/>
      <c r="E19" s="241"/>
      <c r="F19" s="235"/>
      <c r="G19" s="233"/>
      <c r="H19" s="237"/>
      <c r="I19" s="237"/>
      <c r="J19" s="237"/>
    </row>
    <row r="20" spans="1:10" ht="12.75" customHeight="1" thickBot="1">
      <c r="A20" s="230"/>
      <c r="B20" s="232"/>
      <c r="C20" s="234">
        <v>41418</v>
      </c>
      <c r="D20" s="234">
        <v>41419</v>
      </c>
      <c r="E20" s="242"/>
      <c r="F20" s="236"/>
      <c r="G20" s="234"/>
      <c r="H20" s="238"/>
      <c r="I20" s="238"/>
      <c r="J20" s="238"/>
    </row>
    <row r="21" spans="1:10" ht="12.75" customHeight="1">
      <c r="A21" s="229" t="s">
        <v>37</v>
      </c>
      <c r="B21" s="231" t="s">
        <v>73</v>
      </c>
      <c r="C21" s="233">
        <f>C18+7</f>
        <v>42841</v>
      </c>
      <c r="D21" s="233">
        <f>D18+7</f>
        <v>42845</v>
      </c>
      <c r="E21" s="243" t="s">
        <v>48</v>
      </c>
      <c r="F21" s="235"/>
      <c r="G21" s="233">
        <f>G18+7</f>
        <v>42851</v>
      </c>
      <c r="H21" s="237">
        <f>H18+7</f>
        <v>42859</v>
      </c>
      <c r="I21" s="237">
        <f>I18+7</f>
        <v>42872</v>
      </c>
      <c r="J21" s="237">
        <f>J18+7</f>
        <v>42874</v>
      </c>
    </row>
    <row r="22" spans="1:10" ht="12.75" customHeight="1">
      <c r="A22" s="229"/>
      <c r="B22" s="231"/>
      <c r="C22" s="233"/>
      <c r="D22" s="233"/>
      <c r="E22" s="241"/>
      <c r="F22" s="235"/>
      <c r="G22" s="233"/>
      <c r="H22" s="237"/>
      <c r="I22" s="237"/>
      <c r="J22" s="237"/>
    </row>
    <row r="23" spans="1:10" ht="12.75" customHeight="1" thickBot="1">
      <c r="A23" s="230"/>
      <c r="B23" s="232"/>
      <c r="C23" s="234">
        <v>41419</v>
      </c>
      <c r="D23" s="234">
        <v>41420</v>
      </c>
      <c r="E23" s="242"/>
      <c r="F23" s="236"/>
      <c r="G23" s="234"/>
      <c r="H23" s="238"/>
      <c r="I23" s="238"/>
      <c r="J23" s="238"/>
    </row>
    <row r="24" spans="1:10" ht="12.75" customHeight="1">
      <c r="A24" s="229" t="s">
        <v>32</v>
      </c>
      <c r="B24" s="231" t="s">
        <v>40</v>
      </c>
      <c r="C24" s="233">
        <f>C21+7</f>
        <v>42848</v>
      </c>
      <c r="D24" s="233">
        <f>D21+7</f>
        <v>42852</v>
      </c>
      <c r="E24" s="243" t="s">
        <v>81</v>
      </c>
      <c r="F24" s="235"/>
      <c r="G24" s="233">
        <f>G21+7</f>
        <v>42858</v>
      </c>
      <c r="H24" s="237">
        <f>H21+7</f>
        <v>42866</v>
      </c>
      <c r="I24" s="237">
        <f>I21+7</f>
        <v>42879</v>
      </c>
      <c r="J24" s="237">
        <f>J21+7</f>
        <v>42881</v>
      </c>
    </row>
    <row r="25" spans="1:10" ht="12.75" customHeight="1">
      <c r="A25" s="229"/>
      <c r="B25" s="231"/>
      <c r="C25" s="233"/>
      <c r="D25" s="233"/>
      <c r="E25" s="241"/>
      <c r="F25" s="235"/>
      <c r="G25" s="233"/>
      <c r="H25" s="237"/>
      <c r="I25" s="237"/>
      <c r="J25" s="237"/>
    </row>
    <row r="26" spans="1:10" ht="12.75" customHeight="1" thickBot="1">
      <c r="A26" s="230"/>
      <c r="B26" s="232"/>
      <c r="C26" s="234">
        <v>41420</v>
      </c>
      <c r="D26" s="234">
        <v>41421</v>
      </c>
      <c r="E26" s="242"/>
      <c r="F26" s="236"/>
      <c r="G26" s="234"/>
      <c r="H26" s="238"/>
      <c r="I26" s="238"/>
      <c r="J26" s="238"/>
    </row>
    <row r="27" spans="1:10" ht="12.75" customHeight="1">
      <c r="A27" s="229" t="s">
        <v>38</v>
      </c>
      <c r="B27" s="231" t="s">
        <v>41</v>
      </c>
      <c r="C27" s="233">
        <f>C24+7</f>
        <v>42855</v>
      </c>
      <c r="D27" s="233">
        <f>D24+7</f>
        <v>42859</v>
      </c>
      <c r="E27" s="243" t="s">
        <v>82</v>
      </c>
      <c r="F27" s="235"/>
      <c r="G27" s="233">
        <f>G24+7</f>
        <v>42865</v>
      </c>
      <c r="H27" s="237">
        <f>H24+7</f>
        <v>42873</v>
      </c>
      <c r="I27" s="237">
        <f>I24+7</f>
        <v>42886</v>
      </c>
      <c r="J27" s="237">
        <f>J24+7</f>
        <v>42888</v>
      </c>
    </row>
    <row r="28" spans="1:10" ht="12.75" customHeight="1">
      <c r="A28" s="229"/>
      <c r="B28" s="231"/>
      <c r="C28" s="233"/>
      <c r="D28" s="233"/>
      <c r="E28" s="241"/>
      <c r="F28" s="235"/>
      <c r="G28" s="233"/>
      <c r="H28" s="237"/>
      <c r="I28" s="237"/>
      <c r="J28" s="237"/>
    </row>
    <row r="29" spans="1:10" ht="12.75" customHeight="1" thickBot="1">
      <c r="A29" s="230"/>
      <c r="B29" s="232"/>
      <c r="C29" s="234">
        <v>41421</v>
      </c>
      <c r="D29" s="234">
        <v>41422</v>
      </c>
      <c r="E29" s="242"/>
      <c r="F29" s="236"/>
      <c r="G29" s="234"/>
      <c r="H29" s="238"/>
      <c r="I29" s="238"/>
      <c r="J29" s="238"/>
    </row>
    <row r="30" spans="1:10" ht="12.75" customHeight="1">
      <c r="A30" s="229" t="s">
        <v>34</v>
      </c>
      <c r="B30" s="231" t="s">
        <v>42</v>
      </c>
      <c r="C30" s="233">
        <f>C27+7</f>
        <v>42862</v>
      </c>
      <c r="D30" s="233">
        <f>D27+7</f>
        <v>42866</v>
      </c>
      <c r="E30" s="243" t="s">
        <v>83</v>
      </c>
      <c r="F30" s="235"/>
      <c r="G30" s="233">
        <f>G27+7</f>
        <v>42872</v>
      </c>
      <c r="H30" s="237">
        <f>H27+7</f>
        <v>42880</v>
      </c>
      <c r="I30" s="237">
        <f>I27+7</f>
        <v>42893</v>
      </c>
      <c r="J30" s="237">
        <f>J27+7</f>
        <v>42895</v>
      </c>
    </row>
    <row r="31" spans="1:10" ht="12.75" customHeight="1">
      <c r="A31" s="229"/>
      <c r="B31" s="231"/>
      <c r="C31" s="233"/>
      <c r="D31" s="233"/>
      <c r="E31" s="241"/>
      <c r="F31" s="235"/>
      <c r="G31" s="233"/>
      <c r="H31" s="237"/>
      <c r="I31" s="237"/>
      <c r="J31" s="237"/>
    </row>
    <row r="32" spans="1:10" ht="12.75" customHeight="1" thickBot="1">
      <c r="A32" s="230"/>
      <c r="B32" s="232"/>
      <c r="C32" s="234">
        <v>41422</v>
      </c>
      <c r="D32" s="234">
        <v>41423</v>
      </c>
      <c r="E32" s="242"/>
      <c r="F32" s="236"/>
      <c r="G32" s="234"/>
      <c r="H32" s="238"/>
      <c r="I32" s="238"/>
      <c r="J32" s="238"/>
    </row>
    <row r="33" spans="1:10" ht="12.75" customHeight="1">
      <c r="A33" s="229" t="s">
        <v>38</v>
      </c>
      <c r="B33" s="231" t="s">
        <v>74</v>
      </c>
      <c r="C33" s="233">
        <f>C30+7</f>
        <v>42869</v>
      </c>
      <c r="D33" s="233">
        <f>D30+7</f>
        <v>42873</v>
      </c>
      <c r="E33" s="235" t="s">
        <v>84</v>
      </c>
      <c r="F33" s="235"/>
      <c r="G33" s="233">
        <f>G30+7</f>
        <v>42879</v>
      </c>
      <c r="H33" s="237">
        <f>H30+7</f>
        <v>42887</v>
      </c>
      <c r="I33" s="237">
        <f>I30+7</f>
        <v>42900</v>
      </c>
      <c r="J33" s="237">
        <f>J30+7</f>
        <v>42902</v>
      </c>
    </row>
    <row r="34" spans="1:10" ht="12.75" customHeight="1">
      <c r="A34" s="229"/>
      <c r="B34" s="231"/>
      <c r="C34" s="233"/>
      <c r="D34" s="233"/>
      <c r="E34" s="235"/>
      <c r="F34" s="235"/>
      <c r="G34" s="233"/>
      <c r="H34" s="237"/>
      <c r="I34" s="237"/>
      <c r="J34" s="237"/>
    </row>
    <row r="35" spans="1:10" ht="12.75" customHeight="1" thickBot="1">
      <c r="A35" s="230"/>
      <c r="B35" s="232"/>
      <c r="C35" s="234">
        <v>41423</v>
      </c>
      <c r="D35" s="234">
        <v>41424</v>
      </c>
      <c r="E35" s="236"/>
      <c r="F35" s="236"/>
      <c r="G35" s="234"/>
      <c r="H35" s="238"/>
      <c r="I35" s="238"/>
      <c r="J35" s="238"/>
    </row>
    <row r="36" spans="1:10" s="10" customFormat="1" ht="12" customHeight="1">
      <c r="A36" s="25"/>
      <c r="B36" s="26"/>
      <c r="C36" s="26"/>
      <c r="D36" s="26"/>
      <c r="E36" s="14"/>
    </row>
    <row r="37" spans="1:10" s="10" customFormat="1" ht="15.75" customHeight="1">
      <c r="A37" s="23" t="s">
        <v>8</v>
      </c>
      <c r="E37" s="6"/>
      <c r="F37" s="6"/>
      <c r="G37" s="6"/>
    </row>
    <row r="38" spans="1:10" s="10" customFormat="1" ht="17.25" customHeight="1">
      <c r="A38" s="24" t="s">
        <v>15</v>
      </c>
      <c r="B38" s="20"/>
      <c r="C38" s="20"/>
      <c r="D38" s="20"/>
      <c r="E38" s="6"/>
      <c r="F38" s="6"/>
      <c r="G38" s="19"/>
    </row>
    <row r="39" spans="1:10" s="10" customFormat="1" ht="18" customHeight="1">
      <c r="A39" s="25" t="s">
        <v>24</v>
      </c>
      <c r="B39" s="26"/>
      <c r="C39" s="26"/>
      <c r="D39" s="26"/>
      <c r="E39" s="6"/>
      <c r="F39" s="6"/>
      <c r="G39" s="5"/>
    </row>
    <row r="40" spans="1:10" s="10" customFormat="1" ht="18" customHeight="1">
      <c r="A40" s="25"/>
      <c r="B40" s="26"/>
      <c r="C40" s="26"/>
      <c r="D40" s="26"/>
      <c r="E40" s="6"/>
      <c r="F40" s="6"/>
    </row>
    <row r="41" spans="1:10" s="10" customFormat="1" ht="18" customHeight="1">
      <c r="A41" s="21" t="s">
        <v>16</v>
      </c>
      <c r="B41" s="20"/>
      <c r="C41" s="20"/>
      <c r="D41" s="20"/>
      <c r="E41" s="6"/>
      <c r="F41" s="6"/>
    </row>
    <row r="42" spans="1:10" s="10" customFormat="1" ht="18" customHeight="1">
      <c r="A42" s="25" t="s">
        <v>25</v>
      </c>
      <c r="B42" s="20"/>
      <c r="C42" s="20"/>
      <c r="D42" s="20"/>
      <c r="E42" s="6"/>
      <c r="F42" s="6"/>
    </row>
    <row r="43" spans="1:10" s="10" customFormat="1" ht="18" customHeight="1">
      <c r="A43" s="25" t="s">
        <v>27</v>
      </c>
      <c r="B43" s="20"/>
      <c r="C43" s="20"/>
      <c r="D43" s="20"/>
      <c r="E43" s="6"/>
      <c r="F43" s="6"/>
      <c r="H43" s="6"/>
      <c r="I43" s="6"/>
      <c r="J43" s="6"/>
    </row>
    <row r="44" spans="1:10" s="10" customFormat="1" ht="18" customHeight="1">
      <c r="A44" s="21" t="s">
        <v>17</v>
      </c>
      <c r="B44" s="20"/>
      <c r="C44" s="20"/>
      <c r="D44" s="20"/>
      <c r="E44" s="6"/>
      <c r="F44" s="6"/>
      <c r="H44" s="6"/>
      <c r="I44" s="6"/>
      <c r="J44" s="6"/>
    </row>
    <row r="45" spans="1:10" s="20" customFormat="1" ht="18" customHeight="1">
      <c r="A45" s="25" t="s">
        <v>26</v>
      </c>
      <c r="E45" s="6"/>
      <c r="F45" s="6"/>
      <c r="G45" s="10"/>
      <c r="H45" s="6"/>
      <c r="I45" s="6"/>
      <c r="J45" s="6"/>
    </row>
    <row r="46" spans="1:10" s="20" customFormat="1" ht="13.5" customHeight="1">
      <c r="A46" s="21" t="s">
        <v>18</v>
      </c>
      <c r="E46" s="6"/>
      <c r="F46" s="6"/>
      <c r="G46" s="10"/>
      <c r="H46" s="6"/>
      <c r="I46" s="6"/>
      <c r="J46" s="6"/>
    </row>
    <row r="47" spans="1:10" s="20" customFormat="1">
      <c r="A47" s="25" t="s">
        <v>19</v>
      </c>
      <c r="C47" s="22"/>
      <c r="E47" s="6"/>
      <c r="F47" s="6"/>
      <c r="G47" s="6"/>
      <c r="H47" s="6"/>
      <c r="I47" s="6"/>
      <c r="J47" s="6"/>
    </row>
    <row r="48" spans="1:10" s="6" customFormat="1">
      <c r="A48" s="25" t="s">
        <v>22</v>
      </c>
      <c r="C48" s="7"/>
    </row>
    <row r="49" spans="3:3">
      <c r="C49" s="14"/>
    </row>
    <row r="50" spans="3:3">
      <c r="C50" s="14"/>
    </row>
  </sheetData>
  <mergeCells count="85">
    <mergeCell ref="G33:G35"/>
    <mergeCell ref="H33:H35"/>
    <mergeCell ref="I33:I35"/>
    <mergeCell ref="J33:J35"/>
    <mergeCell ref="F30:F32"/>
    <mergeCell ref="G30:G32"/>
    <mergeCell ref="H30:H32"/>
    <mergeCell ref="I30:I32"/>
    <mergeCell ref="J30:J32"/>
    <mergeCell ref="F33:F35"/>
    <mergeCell ref="A33:A35"/>
    <mergeCell ref="B33:B35"/>
    <mergeCell ref="C33:C35"/>
    <mergeCell ref="D33:D35"/>
    <mergeCell ref="E33:E35"/>
    <mergeCell ref="J27:J29"/>
    <mergeCell ref="A30:A32"/>
    <mergeCell ref="B30:B32"/>
    <mergeCell ref="C30:C32"/>
    <mergeCell ref="D30:D32"/>
    <mergeCell ref="E30:E32"/>
    <mergeCell ref="A27:A29"/>
    <mergeCell ref="B27:B29"/>
    <mergeCell ref="C27:C29"/>
    <mergeCell ref="D27:D29"/>
    <mergeCell ref="E27:E29"/>
    <mergeCell ref="F27:F29"/>
    <mergeCell ref="G27:G29"/>
    <mergeCell ref="H27:H29"/>
    <mergeCell ref="I27:I29"/>
    <mergeCell ref="F24:F26"/>
    <mergeCell ref="G24:G26"/>
    <mergeCell ref="H24:H26"/>
    <mergeCell ref="I24:I26"/>
    <mergeCell ref="J24:J26"/>
    <mergeCell ref="F21:F23"/>
    <mergeCell ref="G21:G23"/>
    <mergeCell ref="H21:H23"/>
    <mergeCell ref="I21:I23"/>
    <mergeCell ref="J21:J23"/>
    <mergeCell ref="A24:A26"/>
    <mergeCell ref="B24:B26"/>
    <mergeCell ref="C24:C26"/>
    <mergeCell ref="D24:D26"/>
    <mergeCell ref="E24:E26"/>
    <mergeCell ref="F18:F20"/>
    <mergeCell ref="G18:G20"/>
    <mergeCell ref="H18:H20"/>
    <mergeCell ref="I18:I20"/>
    <mergeCell ref="J18:J20"/>
    <mergeCell ref="A21:A23"/>
    <mergeCell ref="B21:B23"/>
    <mergeCell ref="C21:C23"/>
    <mergeCell ref="D21:D23"/>
    <mergeCell ref="E21:E23"/>
    <mergeCell ref="F15:F17"/>
    <mergeCell ref="G15:G17"/>
    <mergeCell ref="H15:H17"/>
    <mergeCell ref="I15:I17"/>
    <mergeCell ref="J15:J17"/>
    <mergeCell ref="A18:A20"/>
    <mergeCell ref="B18:B20"/>
    <mergeCell ref="C18:C20"/>
    <mergeCell ref="D18:D20"/>
    <mergeCell ref="E18:E20"/>
    <mergeCell ref="F12:F14"/>
    <mergeCell ref="G12:G14"/>
    <mergeCell ref="H12:H14"/>
    <mergeCell ref="I12:I14"/>
    <mergeCell ref="J12:J14"/>
    <mergeCell ref="A15:A17"/>
    <mergeCell ref="B15:B17"/>
    <mergeCell ref="C15:C17"/>
    <mergeCell ref="D15:D17"/>
    <mergeCell ref="E15:E17"/>
    <mergeCell ref="A9:B9"/>
    <mergeCell ref="E9:E10"/>
    <mergeCell ref="F9:F10"/>
    <mergeCell ref="A11:C11"/>
    <mergeCell ref="D11:F11"/>
    <mergeCell ref="A12:A14"/>
    <mergeCell ref="B12:B14"/>
    <mergeCell ref="C12:C14"/>
    <mergeCell ref="D12:D14"/>
    <mergeCell ref="E12:E14"/>
  </mergeCells>
  <phoneticPr fontId="3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1"/>
  <sheetViews>
    <sheetView topLeftCell="A4" workbookViewId="0">
      <selection activeCell="A17" sqref="A17"/>
    </sheetView>
  </sheetViews>
  <sheetFormatPr defaultRowHeight="14.25"/>
  <cols>
    <col min="1" max="1" width="33.42578125" style="152" customWidth="1"/>
    <col min="2" max="2" width="26.140625" style="152" customWidth="1"/>
    <col min="3" max="3" width="13.28515625" style="184" customWidth="1"/>
    <col min="4" max="4" width="16.42578125" style="152" customWidth="1"/>
    <col min="5" max="5" width="28.28515625" style="152" customWidth="1"/>
    <col min="6" max="6" width="14.5703125" style="149" customWidth="1"/>
    <col min="7" max="16384" width="9.140625" style="149"/>
  </cols>
  <sheetData>
    <row r="1" spans="1:5">
      <c r="A1" s="148"/>
      <c r="B1" s="148"/>
      <c r="C1" s="148"/>
      <c r="D1" s="148"/>
      <c r="E1" s="148"/>
    </row>
    <row r="2" spans="1:5" ht="16.5">
      <c r="A2" s="148"/>
      <c r="B2" s="148"/>
      <c r="C2" s="148"/>
      <c r="D2" s="150" t="s">
        <v>87</v>
      </c>
      <c r="E2" s="148"/>
    </row>
    <row r="3" spans="1:5" ht="16.5">
      <c r="A3" s="148"/>
      <c r="B3" s="148"/>
      <c r="C3" s="148"/>
      <c r="D3" s="150" t="s">
        <v>99</v>
      </c>
      <c r="E3" s="148"/>
    </row>
    <row r="4" spans="1:5" ht="16.5">
      <c r="A4" s="151" t="s">
        <v>90</v>
      </c>
      <c r="B4" s="148"/>
      <c r="C4" s="148"/>
      <c r="E4" s="153" t="s">
        <v>123</v>
      </c>
    </row>
    <row r="5" spans="1:5">
      <c r="A5" s="151" t="s">
        <v>91</v>
      </c>
      <c r="B5" s="148"/>
      <c r="C5" s="148"/>
      <c r="D5" s="148"/>
      <c r="E5" s="148"/>
    </row>
    <row r="6" spans="1:5">
      <c r="A6" s="148"/>
      <c r="B6" s="148"/>
      <c r="C6" s="148"/>
      <c r="D6" s="148"/>
      <c r="E6" s="148"/>
    </row>
    <row r="7" spans="1:5">
      <c r="A7" s="154" t="s">
        <v>9</v>
      </c>
      <c r="B7" s="148"/>
      <c r="C7" s="148"/>
      <c r="D7" s="148"/>
      <c r="E7" s="148"/>
    </row>
    <row r="8" spans="1:5" ht="15.75" thickBot="1">
      <c r="A8" s="155"/>
      <c r="B8" s="148"/>
      <c r="C8" s="156"/>
      <c r="D8" s="156"/>
    </row>
    <row r="9" spans="1:5" s="160" customFormat="1" ht="17.25" customHeight="1">
      <c r="A9" s="244" t="s">
        <v>2</v>
      </c>
      <c r="B9" s="246" t="s">
        <v>117</v>
      </c>
      <c r="C9" s="157" t="s">
        <v>127</v>
      </c>
      <c r="D9" s="158" t="s">
        <v>5</v>
      </c>
      <c r="E9" s="159" t="s">
        <v>6</v>
      </c>
    </row>
    <row r="10" spans="1:5" s="160" customFormat="1" ht="15.75" customHeight="1">
      <c r="A10" s="245"/>
      <c r="B10" s="247"/>
      <c r="C10" s="161" t="s">
        <v>0</v>
      </c>
      <c r="D10" s="161" t="s">
        <v>4</v>
      </c>
      <c r="E10" s="162" t="s">
        <v>4</v>
      </c>
    </row>
    <row r="11" spans="1:5" s="152" customFormat="1" ht="18" customHeight="1">
      <c r="A11" s="163" t="s">
        <v>137</v>
      </c>
      <c r="B11" s="164" t="s">
        <v>223</v>
      </c>
      <c r="C11" s="165">
        <v>45180</v>
      </c>
      <c r="D11" s="165">
        <f>+C11+17</f>
        <v>45197</v>
      </c>
      <c r="E11" s="166">
        <f>+D11+6</f>
        <v>45203</v>
      </c>
    </row>
    <row r="12" spans="1:5" s="152" customFormat="1" ht="18" customHeight="1">
      <c r="A12" s="163" t="s">
        <v>230</v>
      </c>
      <c r="B12" s="164" t="s">
        <v>224</v>
      </c>
      <c r="C12" s="165">
        <f t="shared" ref="C12:E12" si="0">+C11+7</f>
        <v>45187</v>
      </c>
      <c r="D12" s="165">
        <f t="shared" si="0"/>
        <v>45204</v>
      </c>
      <c r="E12" s="166">
        <f t="shared" si="0"/>
        <v>45210</v>
      </c>
    </row>
    <row r="13" spans="1:5" s="168" customFormat="1" ht="18" customHeight="1">
      <c r="A13" s="163" t="s">
        <v>138</v>
      </c>
      <c r="B13" s="164" t="s">
        <v>225</v>
      </c>
      <c r="C13" s="165">
        <f t="shared" ref="C13:E13" si="1">+C12+7</f>
        <v>45194</v>
      </c>
      <c r="D13" s="165">
        <f t="shared" si="1"/>
        <v>45211</v>
      </c>
      <c r="E13" s="166">
        <f t="shared" si="1"/>
        <v>45217</v>
      </c>
    </row>
    <row r="14" spans="1:5" s="152" customFormat="1" ht="18" customHeight="1">
      <c r="A14" s="163" t="s">
        <v>231</v>
      </c>
      <c r="B14" s="164" t="s">
        <v>226</v>
      </c>
      <c r="C14" s="165">
        <f>+C13+7</f>
        <v>45201</v>
      </c>
      <c r="D14" s="165">
        <f>+D13+7</f>
        <v>45218</v>
      </c>
      <c r="E14" s="166">
        <f>+E13+7</f>
        <v>45224</v>
      </c>
    </row>
    <row r="15" spans="1:5" s="152" customFormat="1" ht="18" customHeight="1">
      <c r="A15" s="169" t="s">
        <v>232</v>
      </c>
      <c r="B15" s="167" t="s">
        <v>227</v>
      </c>
      <c r="C15" s="170">
        <f t="shared" ref="C15:E15" si="2">+C14+7</f>
        <v>45208</v>
      </c>
      <c r="D15" s="170">
        <f t="shared" si="2"/>
        <v>45225</v>
      </c>
      <c r="E15" s="171">
        <f t="shared" si="2"/>
        <v>45231</v>
      </c>
    </row>
    <row r="16" spans="1:5" s="152" customFormat="1" ht="18" customHeight="1">
      <c r="A16" s="169" t="s">
        <v>233</v>
      </c>
      <c r="B16" s="167" t="s">
        <v>228</v>
      </c>
      <c r="C16" s="170">
        <f>+C15+7</f>
        <v>45215</v>
      </c>
      <c r="D16" s="170">
        <f>+D15+7</f>
        <v>45232</v>
      </c>
      <c r="E16" s="171">
        <f>+E15+7</f>
        <v>45238</v>
      </c>
    </row>
    <row r="17" spans="1:5" s="152" customFormat="1" ht="18" customHeight="1" thickBot="1">
      <c r="A17" s="172" t="s">
        <v>234</v>
      </c>
      <c r="B17" s="173" t="s">
        <v>229</v>
      </c>
      <c r="C17" s="174">
        <f t="shared" ref="C17:E17" si="3">+C16+7</f>
        <v>45222</v>
      </c>
      <c r="D17" s="174">
        <f t="shared" si="3"/>
        <v>45239</v>
      </c>
      <c r="E17" s="175">
        <f t="shared" si="3"/>
        <v>45245</v>
      </c>
    </row>
    <row r="18" spans="1:5">
      <c r="A18" s="176"/>
      <c r="B18" s="176"/>
      <c r="C18" s="156"/>
      <c r="D18" s="156"/>
    </row>
    <row r="19" spans="1:5" ht="12.75">
      <c r="A19" s="179" t="s">
        <v>94</v>
      </c>
      <c r="B19" s="177"/>
      <c r="C19" s="178"/>
      <c r="D19" s="177"/>
      <c r="E19" s="177"/>
    </row>
    <row r="20" spans="1:5" ht="12.75">
      <c r="A20" s="179" t="s">
        <v>122</v>
      </c>
      <c r="B20" s="177"/>
      <c r="C20" s="178"/>
      <c r="D20" s="177"/>
      <c r="E20" s="177"/>
    </row>
    <row r="21" spans="1:5" ht="12.75">
      <c r="A21" s="180" t="s">
        <v>17</v>
      </c>
      <c r="B21" s="177"/>
      <c r="C21" s="178"/>
      <c r="D21" s="177"/>
      <c r="E21" s="177"/>
    </row>
    <row r="22" spans="1:5" ht="12.75">
      <c r="A22" s="179" t="s">
        <v>95</v>
      </c>
      <c r="B22" s="177"/>
      <c r="C22" s="178"/>
      <c r="D22" s="177"/>
      <c r="E22" s="177"/>
    </row>
    <row r="23" spans="1:5">
      <c r="A23" s="180" t="s">
        <v>18</v>
      </c>
      <c r="C23" s="181"/>
    </row>
    <row r="24" spans="1:5" ht="12.75">
      <c r="A24" s="179" t="s">
        <v>96</v>
      </c>
      <c r="B24" s="181" t="s">
        <v>120</v>
      </c>
      <c r="C24" s="182"/>
      <c r="D24" s="182"/>
      <c r="E24" s="182"/>
    </row>
    <row r="25" spans="1:5" ht="12.75">
      <c r="A25" s="179" t="s">
        <v>97</v>
      </c>
      <c r="B25" s="181" t="s">
        <v>121</v>
      </c>
      <c r="C25" s="182"/>
      <c r="D25" s="182"/>
      <c r="E25" s="182"/>
    </row>
    <row r="26" spans="1:5" ht="12.75">
      <c r="A26" s="180" t="s">
        <v>15</v>
      </c>
      <c r="B26" s="181" t="s">
        <v>121</v>
      </c>
      <c r="C26" s="182"/>
      <c r="D26" s="182"/>
      <c r="E26" s="182"/>
    </row>
    <row r="27" spans="1:5" ht="12.75">
      <c r="A27" s="179" t="s">
        <v>102</v>
      </c>
      <c r="B27" s="183"/>
      <c r="C27" s="177"/>
      <c r="D27" s="177"/>
      <c r="E27" s="177"/>
    </row>
    <row r="28" spans="1:5">
      <c r="A28" s="183" t="s">
        <v>103</v>
      </c>
    </row>
    <row r="29" spans="1:5">
      <c r="A29" s="181" t="s">
        <v>104</v>
      </c>
    </row>
    <row r="30" spans="1:5">
      <c r="A30" s="181" t="s">
        <v>106</v>
      </c>
    </row>
    <row r="31" spans="1:5">
      <c r="A31" s="181" t="s">
        <v>107</v>
      </c>
    </row>
  </sheetData>
  <mergeCells count="2">
    <mergeCell ref="A9:A10"/>
    <mergeCell ref="B9:B10"/>
  </mergeCells>
  <hyperlinks>
    <hyperlink ref="A28" r:id="rId1" xr:uid="{00000000-0004-0000-0500-00000000000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2"/>
  <sheetViews>
    <sheetView zoomScaleNormal="100" zoomScaleSheetLayoutView="115" workbookViewId="0">
      <selection activeCell="B11" sqref="B11"/>
    </sheetView>
  </sheetViews>
  <sheetFormatPr defaultColWidth="9.140625" defaultRowHeight="14.25"/>
  <cols>
    <col min="1" max="1" width="39" style="64" customWidth="1"/>
    <col min="2" max="2" width="18.85546875" style="64" customWidth="1"/>
    <col min="3" max="3" width="19.85546875" style="68" customWidth="1"/>
    <col min="4" max="5" width="19.85546875" style="64" customWidth="1"/>
    <col min="6" max="6" width="14.42578125" style="64" customWidth="1"/>
    <col min="7" max="16384" width="9.140625" style="64"/>
  </cols>
  <sheetData>
    <row r="1" spans="1:6" s="67" customFormat="1"/>
    <row r="2" spans="1:6" s="67" customFormat="1" ht="16.5">
      <c r="C2" s="81" t="s">
        <v>87</v>
      </c>
    </row>
    <row r="3" spans="1:6" s="67" customFormat="1" ht="16.5">
      <c r="C3" s="81" t="s">
        <v>99</v>
      </c>
    </row>
    <row r="4" spans="1:6" s="67" customFormat="1" ht="16.5">
      <c r="A4" s="82" t="s">
        <v>90</v>
      </c>
      <c r="C4" s="111" t="s">
        <v>100</v>
      </c>
    </row>
    <row r="5" spans="1:6" s="67" customFormat="1">
      <c r="A5" s="82" t="s">
        <v>91</v>
      </c>
    </row>
    <row r="6" spans="1:6" s="67" customFormat="1" ht="15" customHeight="1">
      <c r="F6" s="69"/>
    </row>
    <row r="7" spans="1:6" s="41" customFormat="1" ht="13.5" thickBot="1">
      <c r="A7" s="43" t="s">
        <v>9</v>
      </c>
      <c r="F7" s="60"/>
    </row>
    <row r="8" spans="1:6" s="44" customFormat="1" ht="17.25" customHeight="1">
      <c r="A8" s="212" t="s">
        <v>2</v>
      </c>
      <c r="B8" s="190" t="s">
        <v>117</v>
      </c>
      <c r="C8" s="131" t="s">
        <v>127</v>
      </c>
      <c r="D8" s="62" t="s">
        <v>20</v>
      </c>
      <c r="E8" s="63" t="s">
        <v>14</v>
      </c>
    </row>
    <row r="9" spans="1:6" s="44" customFormat="1" ht="15.75" customHeight="1">
      <c r="A9" s="213"/>
      <c r="B9" s="191"/>
      <c r="C9" s="87" t="s">
        <v>0</v>
      </c>
      <c r="D9" s="87" t="s">
        <v>4</v>
      </c>
      <c r="E9" s="88" t="s">
        <v>4</v>
      </c>
    </row>
    <row r="10" spans="1:6" ht="23.25" customHeight="1">
      <c r="A10" s="133" t="s">
        <v>143</v>
      </c>
      <c r="B10" s="107" t="s">
        <v>139</v>
      </c>
      <c r="C10" s="141">
        <v>45180</v>
      </c>
      <c r="D10" s="141">
        <f>+C10+17</f>
        <v>45197</v>
      </c>
      <c r="E10" s="140">
        <f>+D10+5</f>
        <v>45202</v>
      </c>
    </row>
    <row r="11" spans="1:6" s="138" customFormat="1" ht="24" customHeight="1">
      <c r="A11" s="133" t="s">
        <v>144</v>
      </c>
      <c r="B11" s="107" t="s">
        <v>140</v>
      </c>
      <c r="C11" s="141">
        <f t="shared" ref="C11:E11" si="0">+C10+7</f>
        <v>45187</v>
      </c>
      <c r="D11" s="141">
        <f t="shared" si="0"/>
        <v>45204</v>
      </c>
      <c r="E11" s="140">
        <f t="shared" si="0"/>
        <v>45209</v>
      </c>
    </row>
    <row r="12" spans="1:6" ht="23.25" customHeight="1">
      <c r="A12" s="133" t="s">
        <v>152</v>
      </c>
      <c r="B12" s="107" t="s">
        <v>141</v>
      </c>
      <c r="C12" s="141">
        <f>+C11+7</f>
        <v>45194</v>
      </c>
      <c r="D12" s="141">
        <f>+D11+7</f>
        <v>45211</v>
      </c>
      <c r="E12" s="140">
        <f>+E11+7</f>
        <v>45216</v>
      </c>
    </row>
    <row r="13" spans="1:6" ht="23.25" customHeight="1">
      <c r="A13" s="134" t="s">
        <v>145</v>
      </c>
      <c r="B13" s="107" t="s">
        <v>142</v>
      </c>
      <c r="C13" s="141">
        <f t="shared" ref="C13:E13" si="1">+C12+7</f>
        <v>45201</v>
      </c>
      <c r="D13" s="141">
        <f t="shared" si="1"/>
        <v>45218</v>
      </c>
      <c r="E13" s="140">
        <f t="shared" si="1"/>
        <v>45223</v>
      </c>
    </row>
    <row r="14" spans="1:6" ht="23.25" customHeight="1">
      <c r="A14" s="134" t="s">
        <v>146</v>
      </c>
      <c r="B14" s="107" t="s">
        <v>235</v>
      </c>
      <c r="C14" s="141">
        <f t="shared" ref="C14:E15" si="2">+C13+7</f>
        <v>45208</v>
      </c>
      <c r="D14" s="141">
        <f t="shared" si="2"/>
        <v>45225</v>
      </c>
      <c r="E14" s="140">
        <f t="shared" si="2"/>
        <v>45230</v>
      </c>
    </row>
    <row r="15" spans="1:6" ht="23.25" customHeight="1">
      <c r="A15" s="144" t="s">
        <v>147</v>
      </c>
      <c r="B15" s="130" t="s">
        <v>236</v>
      </c>
      <c r="C15" s="141">
        <f t="shared" si="2"/>
        <v>45215</v>
      </c>
      <c r="D15" s="141">
        <f t="shared" si="2"/>
        <v>45232</v>
      </c>
      <c r="E15" s="140">
        <f t="shared" si="2"/>
        <v>45237</v>
      </c>
    </row>
    <row r="16" spans="1:6" ht="23.25" customHeight="1" thickBot="1">
      <c r="A16" s="135" t="s">
        <v>238</v>
      </c>
      <c r="B16" s="108" t="s">
        <v>237</v>
      </c>
      <c r="C16" s="142">
        <f t="shared" ref="C16:E16" si="3">+C14+7</f>
        <v>45215</v>
      </c>
      <c r="D16" s="142">
        <f t="shared" si="3"/>
        <v>45232</v>
      </c>
      <c r="E16" s="143">
        <f t="shared" si="3"/>
        <v>45237</v>
      </c>
    </row>
    <row r="17" spans="1:6" s="41" customFormat="1" ht="15.75" customHeight="1">
      <c r="A17" s="65" t="s">
        <v>8</v>
      </c>
      <c r="E17" s="46"/>
      <c r="F17" s="46"/>
    </row>
    <row r="18" spans="1:6" s="67" customFormat="1" ht="20.100000000000001" customHeight="1">
      <c r="A18" s="70"/>
      <c r="B18" s="70"/>
      <c r="C18" s="71"/>
      <c r="D18" s="71"/>
      <c r="E18" s="64"/>
      <c r="F18" s="71"/>
    </row>
    <row r="19" spans="1:6" s="45" customFormat="1" ht="12.75">
      <c r="A19" s="47" t="s">
        <v>94</v>
      </c>
      <c r="C19" s="51"/>
    </row>
    <row r="20" spans="1:6" s="45" customFormat="1" ht="12.75">
      <c r="A20" s="47" t="s">
        <v>122</v>
      </c>
      <c r="C20" s="51"/>
    </row>
    <row r="21" spans="1:6" s="45" customFormat="1" ht="12.75">
      <c r="A21" s="49" t="s">
        <v>17</v>
      </c>
      <c r="C21" s="51"/>
    </row>
    <row r="22" spans="1:6" s="45" customFormat="1" ht="12.75">
      <c r="A22" s="47" t="s">
        <v>95</v>
      </c>
      <c r="C22" s="51"/>
    </row>
    <row r="23" spans="1:6" s="45" customFormat="1" ht="12.75">
      <c r="A23" s="49" t="s">
        <v>18</v>
      </c>
      <c r="C23" s="51"/>
    </row>
    <row r="24" spans="1:6" s="45" customFormat="1" ht="12.75">
      <c r="A24" s="47" t="s">
        <v>96</v>
      </c>
      <c r="C24" s="51"/>
    </row>
    <row r="25" spans="1:6" s="45" customFormat="1" ht="12.75">
      <c r="A25" s="47" t="s">
        <v>97</v>
      </c>
      <c r="C25" s="51"/>
    </row>
    <row r="26" spans="1:6" s="45" customFormat="1" ht="12.75">
      <c r="A26" s="49" t="s">
        <v>15</v>
      </c>
      <c r="C26" s="51"/>
    </row>
    <row r="27" spans="1:6" s="45" customFormat="1" ht="15" customHeight="1">
      <c r="A27" s="47" t="s">
        <v>102</v>
      </c>
      <c r="C27" s="51"/>
    </row>
    <row r="28" spans="1:6">
      <c r="A28" s="83" t="s">
        <v>103</v>
      </c>
      <c r="C28" s="10"/>
    </row>
    <row r="29" spans="1:6" s="45" customFormat="1" ht="12.75">
      <c r="A29" s="10" t="s">
        <v>104</v>
      </c>
      <c r="B29" s="10" t="s">
        <v>120</v>
      </c>
      <c r="C29" s="50"/>
      <c r="D29" s="50"/>
      <c r="E29" s="50"/>
    </row>
    <row r="30" spans="1:6" s="45" customFormat="1" ht="12.75">
      <c r="A30" s="10" t="s">
        <v>106</v>
      </c>
      <c r="B30" s="10" t="s">
        <v>121</v>
      </c>
      <c r="C30" s="50"/>
      <c r="D30" s="50"/>
      <c r="E30" s="50"/>
    </row>
    <row r="31" spans="1:6" s="45" customFormat="1" ht="12.75">
      <c r="A31" s="10" t="s">
        <v>107</v>
      </c>
      <c r="B31" s="10" t="s">
        <v>121</v>
      </c>
      <c r="C31" s="50"/>
      <c r="D31" s="50"/>
      <c r="E31" s="50"/>
    </row>
    <row r="32" spans="1:6" s="45" customFormat="1" ht="12.75">
      <c r="A32" s="24"/>
      <c r="B32" s="83"/>
    </row>
  </sheetData>
  <mergeCells count="2">
    <mergeCell ref="A8:A9"/>
    <mergeCell ref="B8:B9"/>
  </mergeCells>
  <phoneticPr fontId="35" type="noConversion"/>
  <hyperlinks>
    <hyperlink ref="A28" r:id="rId1" xr:uid="{00000000-0004-0000-0600-000000000000}"/>
  </hyperlinks>
  <pageMargins left="0.7" right="0.7" top="0.75" bottom="0.75" header="0.3" footer="0.3"/>
  <pageSetup scale="70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/>
  <sheetData/>
  <phoneticPr fontId="3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8"/>
  <sheetViews>
    <sheetView topLeftCell="A7" workbookViewId="0">
      <selection activeCell="E15" sqref="E15"/>
    </sheetView>
  </sheetViews>
  <sheetFormatPr defaultRowHeight="12.75"/>
  <cols>
    <col min="1" max="1" width="13.85546875" style="14" customWidth="1"/>
    <col min="2" max="2" width="32" style="14" customWidth="1"/>
    <col min="3" max="3" width="8.42578125" style="15" customWidth="1"/>
    <col min="4" max="4" width="12.5703125" style="14" customWidth="1"/>
    <col min="5" max="5" width="37.5703125" style="14" customWidth="1"/>
    <col min="6" max="6" width="20.140625" style="14" customWidth="1"/>
    <col min="7" max="7" width="12.140625" style="14" customWidth="1"/>
    <col min="8" max="8" width="16.140625" style="14" customWidth="1"/>
    <col min="9" max="9" width="14" style="14" customWidth="1"/>
  </cols>
  <sheetData>
    <row r="1" spans="1:9" ht="18">
      <c r="A1" s="40"/>
      <c r="B1" s="41"/>
      <c r="C1" s="41"/>
      <c r="D1" s="41"/>
      <c r="E1" s="41"/>
      <c r="F1" s="41"/>
      <c r="G1" s="41"/>
      <c r="H1" s="41"/>
      <c r="I1" s="41"/>
    </row>
    <row r="2" spans="1:9" ht="26.25">
      <c r="A2" s="40"/>
      <c r="B2" s="41"/>
      <c r="C2" s="41"/>
      <c r="D2" s="41"/>
      <c r="E2" s="41"/>
      <c r="F2" s="41"/>
      <c r="G2" s="56" t="s">
        <v>87</v>
      </c>
      <c r="H2" s="41"/>
      <c r="I2" s="41"/>
    </row>
    <row r="3" spans="1:9" ht="15.75">
      <c r="A3" s="41"/>
      <c r="B3" s="41"/>
      <c r="C3" s="41"/>
      <c r="D3" s="41"/>
      <c r="E3" s="41"/>
      <c r="F3" s="41"/>
      <c r="G3" s="57" t="s">
        <v>88</v>
      </c>
      <c r="H3" s="41"/>
      <c r="I3" s="41"/>
    </row>
    <row r="4" spans="1:9" ht="14.25">
      <c r="A4" s="58" t="s">
        <v>90</v>
      </c>
      <c r="B4" s="41"/>
      <c r="C4" s="41"/>
      <c r="D4" s="41"/>
      <c r="E4" s="41"/>
      <c r="F4" s="41"/>
      <c r="G4" s="59" t="s">
        <v>128</v>
      </c>
      <c r="H4" s="41"/>
      <c r="I4" s="41"/>
    </row>
    <row r="5" spans="1:9">
      <c r="A5" s="58" t="s">
        <v>91</v>
      </c>
      <c r="B5" s="41"/>
      <c r="C5" s="41"/>
      <c r="D5" s="41"/>
      <c r="E5" s="41"/>
      <c r="F5" s="41"/>
      <c r="G5" s="41"/>
      <c r="H5" s="41"/>
      <c r="I5" s="41"/>
    </row>
    <row r="6" spans="1:9">
      <c r="A6" s="10"/>
      <c r="B6" s="10"/>
      <c r="C6" s="10"/>
      <c r="D6" s="10"/>
      <c r="E6" s="10"/>
      <c r="F6" s="10"/>
      <c r="G6" s="12"/>
      <c r="H6" s="10"/>
      <c r="I6" s="10"/>
    </row>
    <row r="7" spans="1:9">
      <c r="A7" s="13" t="s">
        <v>9</v>
      </c>
      <c r="B7" s="10"/>
      <c r="C7" s="10"/>
      <c r="D7" s="10"/>
      <c r="E7" s="10"/>
      <c r="F7" s="10"/>
      <c r="G7" s="39"/>
      <c r="H7" s="35"/>
      <c r="I7" s="10"/>
    </row>
    <row r="8" spans="1:9" ht="14.25">
      <c r="B8" s="80"/>
      <c r="C8" s="78"/>
      <c r="D8" s="78"/>
      <c r="E8" s="64"/>
      <c r="F8" s="64"/>
      <c r="G8" s="78"/>
      <c r="H8" s="78"/>
      <c r="I8" s="78"/>
    </row>
    <row r="9" spans="1:9" ht="18" thickBot="1">
      <c r="B9" s="36"/>
      <c r="C9" s="37"/>
      <c r="D9" s="37"/>
      <c r="E9" s="38"/>
      <c r="F9" s="38"/>
      <c r="G9" s="37"/>
      <c r="H9" s="37"/>
      <c r="I9" s="37"/>
    </row>
    <row r="10" spans="1:9" ht="14.25">
      <c r="A10" s="99" t="s">
        <v>118</v>
      </c>
      <c r="B10" s="104" t="s">
        <v>12</v>
      </c>
      <c r="C10" s="93" t="s">
        <v>10</v>
      </c>
      <c r="D10" s="104" t="s">
        <v>126</v>
      </c>
      <c r="E10" s="248" t="s">
        <v>93</v>
      </c>
      <c r="F10" s="109" t="s">
        <v>118</v>
      </c>
      <c r="G10" s="104" t="s">
        <v>126</v>
      </c>
      <c r="H10" s="109" t="s">
        <v>14</v>
      </c>
      <c r="I10" s="94" t="s">
        <v>20</v>
      </c>
    </row>
    <row r="11" spans="1:9" ht="14.25">
      <c r="A11" s="100"/>
      <c r="B11" s="101"/>
      <c r="C11" s="79" t="s">
        <v>0</v>
      </c>
      <c r="D11" s="101" t="s">
        <v>4</v>
      </c>
      <c r="E11" s="249"/>
      <c r="F11" s="110"/>
      <c r="G11" s="110" t="s">
        <v>0</v>
      </c>
      <c r="H11" s="110" t="s">
        <v>4</v>
      </c>
      <c r="I11" s="95" t="s">
        <v>4</v>
      </c>
    </row>
    <row r="12" spans="1:9" s="146" customFormat="1" ht="19.5" customHeight="1">
      <c r="A12" s="145" t="s">
        <v>148</v>
      </c>
      <c r="B12" s="98" t="s">
        <v>156</v>
      </c>
      <c r="C12" s="107">
        <v>45186</v>
      </c>
      <c r="D12" s="107">
        <f>+C12+2</f>
        <v>45188</v>
      </c>
      <c r="E12" s="98" t="s">
        <v>155</v>
      </c>
      <c r="F12" s="98" t="s">
        <v>150</v>
      </c>
      <c r="G12" s="107">
        <v>45194</v>
      </c>
      <c r="H12" s="107">
        <f>+G12+18</f>
        <v>45212</v>
      </c>
      <c r="I12" s="66">
        <f>+H12+8</f>
        <v>45220</v>
      </c>
    </row>
    <row r="13" spans="1:9" s="147" customFormat="1" ht="18" customHeight="1">
      <c r="A13" s="145" t="s">
        <v>149</v>
      </c>
      <c r="B13" s="98" t="s">
        <v>157</v>
      </c>
      <c r="C13" s="107">
        <f t="shared" ref="C13:D13" si="0">+C12+7</f>
        <v>45193</v>
      </c>
      <c r="D13" s="107">
        <f t="shared" si="0"/>
        <v>45195</v>
      </c>
      <c r="E13" s="98"/>
      <c r="F13" s="98" t="s">
        <v>151</v>
      </c>
      <c r="G13" s="105">
        <v>44851</v>
      </c>
      <c r="H13" s="105">
        <f t="shared" ref="H13" si="1">+H12+7</f>
        <v>45219</v>
      </c>
      <c r="I13" s="106">
        <f>+I12+5</f>
        <v>45225</v>
      </c>
    </row>
    <row r="14" spans="1:9" ht="19.5" customHeight="1">
      <c r="A14" s="145" t="s">
        <v>247</v>
      </c>
      <c r="B14" s="98" t="s">
        <v>239</v>
      </c>
      <c r="C14" s="107">
        <f t="shared" ref="C14:D14" si="2">+C13+7</f>
        <v>45200</v>
      </c>
      <c r="D14" s="107">
        <f t="shared" si="2"/>
        <v>45202</v>
      </c>
      <c r="E14" s="98" t="s">
        <v>153</v>
      </c>
      <c r="F14" s="98" t="s">
        <v>255</v>
      </c>
      <c r="G14" s="107">
        <f t="shared" ref="G14:I14" si="3">+G13+7</f>
        <v>44858</v>
      </c>
      <c r="H14" s="107">
        <f t="shared" si="3"/>
        <v>45226</v>
      </c>
      <c r="I14" s="66">
        <f t="shared" si="3"/>
        <v>45232</v>
      </c>
    </row>
    <row r="15" spans="1:9" s="136" customFormat="1" ht="19.5" customHeight="1">
      <c r="A15" s="145" t="s">
        <v>248</v>
      </c>
      <c r="B15" s="98" t="s">
        <v>240</v>
      </c>
      <c r="C15" s="124">
        <f t="shared" ref="C15:D15" si="4">+C14+7</f>
        <v>45207</v>
      </c>
      <c r="D15" s="124">
        <f t="shared" si="4"/>
        <v>45209</v>
      </c>
      <c r="E15" s="98" t="s">
        <v>154</v>
      </c>
      <c r="F15" s="98" t="s">
        <v>256</v>
      </c>
      <c r="G15" s="107">
        <f t="shared" ref="G15:I15" si="5">+G14+7</f>
        <v>44865</v>
      </c>
      <c r="H15" s="107">
        <f t="shared" si="5"/>
        <v>45233</v>
      </c>
      <c r="I15" s="66">
        <f t="shared" si="5"/>
        <v>45239</v>
      </c>
    </row>
    <row r="16" spans="1:9" ht="19.5" customHeight="1">
      <c r="A16" s="97" t="s">
        <v>249</v>
      </c>
      <c r="B16" s="98" t="s">
        <v>241</v>
      </c>
      <c r="C16" s="107">
        <f>+C15+7</f>
        <v>45214</v>
      </c>
      <c r="D16" s="107">
        <f>+D15+7</f>
        <v>45216</v>
      </c>
      <c r="E16" s="98" t="s">
        <v>263</v>
      </c>
      <c r="F16" s="98" t="s">
        <v>257</v>
      </c>
      <c r="G16" s="107">
        <f>+G15+7</f>
        <v>44872</v>
      </c>
      <c r="H16" s="107">
        <f>+H15+7</f>
        <v>45240</v>
      </c>
      <c r="I16" s="66">
        <f>+I15+7</f>
        <v>45246</v>
      </c>
    </row>
    <row r="17" spans="1:9" s="137" customFormat="1" ht="19.5" customHeight="1">
      <c r="A17" s="97" t="s">
        <v>250</v>
      </c>
      <c r="B17" s="98" t="s">
        <v>242</v>
      </c>
      <c r="C17" s="124">
        <f t="shared" ref="C17:D17" si="6">+C16+7</f>
        <v>45221</v>
      </c>
      <c r="D17" s="124">
        <f t="shared" si="6"/>
        <v>45223</v>
      </c>
      <c r="E17" s="98" t="s">
        <v>264</v>
      </c>
      <c r="F17" s="98" t="s">
        <v>258</v>
      </c>
      <c r="G17" s="107">
        <f t="shared" ref="G17:I17" si="7">+G16+7</f>
        <v>44879</v>
      </c>
      <c r="H17" s="107">
        <f t="shared" si="7"/>
        <v>45247</v>
      </c>
      <c r="I17" s="66">
        <f t="shared" si="7"/>
        <v>45253</v>
      </c>
    </row>
    <row r="18" spans="1:9" ht="19.5" customHeight="1">
      <c r="A18" s="97" t="s">
        <v>251</v>
      </c>
      <c r="B18" s="98" t="s">
        <v>243</v>
      </c>
      <c r="C18" s="107">
        <f t="shared" ref="C18:D18" si="8">+C17+7</f>
        <v>45228</v>
      </c>
      <c r="D18" s="107">
        <f t="shared" si="8"/>
        <v>45230</v>
      </c>
      <c r="E18" s="98" t="s">
        <v>265</v>
      </c>
      <c r="F18" s="98" t="s">
        <v>259</v>
      </c>
      <c r="G18" s="107">
        <f t="shared" ref="G18:I18" si="9">+G17+7</f>
        <v>44886</v>
      </c>
      <c r="H18" s="107">
        <f t="shared" si="9"/>
        <v>45254</v>
      </c>
      <c r="I18" s="66">
        <f t="shared" si="9"/>
        <v>45260</v>
      </c>
    </row>
    <row r="19" spans="1:9" ht="19.5" customHeight="1">
      <c r="A19" s="97" t="s">
        <v>252</v>
      </c>
      <c r="B19" s="98" t="s">
        <v>244</v>
      </c>
      <c r="C19" s="107">
        <f t="shared" ref="C19:D19" si="10">+C18+7</f>
        <v>45235</v>
      </c>
      <c r="D19" s="107">
        <f t="shared" si="10"/>
        <v>45237</v>
      </c>
      <c r="E19" s="98" t="s">
        <v>266</v>
      </c>
      <c r="F19" s="98" t="s">
        <v>260</v>
      </c>
      <c r="G19" s="107">
        <f t="shared" ref="G19:I19" si="11">+G18+7</f>
        <v>44893</v>
      </c>
      <c r="H19" s="107">
        <f t="shared" si="11"/>
        <v>45261</v>
      </c>
      <c r="I19" s="66">
        <f t="shared" si="11"/>
        <v>45267</v>
      </c>
    </row>
    <row r="20" spans="1:9" ht="19.5" customHeight="1">
      <c r="A20" s="97" t="s">
        <v>253</v>
      </c>
      <c r="B20" s="98" t="s">
        <v>245</v>
      </c>
      <c r="C20" s="107">
        <f t="shared" ref="C20:D21" si="12">+C19+7</f>
        <v>45242</v>
      </c>
      <c r="D20" s="107">
        <f t="shared" si="12"/>
        <v>45244</v>
      </c>
      <c r="E20" s="98" t="s">
        <v>267</v>
      </c>
      <c r="F20" s="98" t="s">
        <v>261</v>
      </c>
      <c r="G20" s="107">
        <f t="shared" ref="G20:I21" si="13">+G19+7</f>
        <v>44900</v>
      </c>
      <c r="H20" s="107">
        <f t="shared" si="13"/>
        <v>45268</v>
      </c>
      <c r="I20" s="66">
        <f t="shared" si="13"/>
        <v>45274</v>
      </c>
    </row>
    <row r="21" spans="1:9" ht="19.5" customHeight="1" thickBot="1">
      <c r="A21" s="127" t="s">
        <v>254</v>
      </c>
      <c r="B21" s="102" t="s">
        <v>246</v>
      </c>
      <c r="C21" s="108">
        <f t="shared" si="12"/>
        <v>45249</v>
      </c>
      <c r="D21" s="108">
        <f t="shared" si="12"/>
        <v>45251</v>
      </c>
      <c r="E21" s="103" t="s">
        <v>268</v>
      </c>
      <c r="F21" s="103" t="s">
        <v>262</v>
      </c>
      <c r="G21" s="108">
        <f t="shared" si="13"/>
        <v>44907</v>
      </c>
      <c r="H21" s="108">
        <f t="shared" si="13"/>
        <v>45275</v>
      </c>
      <c r="I21" s="96">
        <f t="shared" si="13"/>
        <v>45281</v>
      </c>
    </row>
    <row r="22" spans="1:9" ht="14.25">
      <c r="A22" s="65" t="s">
        <v>8</v>
      </c>
      <c r="B22" s="41"/>
      <c r="C22" s="41"/>
      <c r="D22" s="41"/>
      <c r="E22" s="46"/>
      <c r="F22" s="46"/>
      <c r="G22" s="46"/>
      <c r="H22" s="46"/>
      <c r="I22" s="41"/>
    </row>
    <row r="23" spans="1:9" ht="3.75" customHeight="1">
      <c r="A23" s="47"/>
      <c r="B23" s="41"/>
      <c r="C23" s="48"/>
      <c r="D23" s="48"/>
      <c r="E23" s="46"/>
      <c r="F23" s="46"/>
      <c r="G23" s="41"/>
      <c r="H23" s="41"/>
      <c r="I23" s="41"/>
    </row>
    <row r="24" spans="1:9" ht="12.75" customHeight="1">
      <c r="A24" s="49" t="s">
        <v>16</v>
      </c>
      <c r="B24" s="41"/>
      <c r="C24" s="50"/>
      <c r="D24" s="50"/>
      <c r="E24" s="46"/>
      <c r="F24" s="46"/>
      <c r="G24" s="41"/>
      <c r="H24" s="41"/>
      <c r="I24" s="41"/>
    </row>
    <row r="25" spans="1:9" ht="12.75" customHeight="1">
      <c r="A25" s="47" t="s">
        <v>94</v>
      </c>
      <c r="B25" s="45"/>
      <c r="C25" s="51"/>
      <c r="D25" s="45"/>
      <c r="E25" s="45"/>
      <c r="F25" s="45"/>
      <c r="G25" s="45"/>
      <c r="H25" s="45"/>
      <c r="I25" s="45"/>
    </row>
    <row r="26" spans="1:9" ht="12.75" customHeight="1">
      <c r="A26" s="47" t="s">
        <v>122</v>
      </c>
      <c r="B26" s="45"/>
      <c r="C26" s="51"/>
      <c r="D26" s="45"/>
      <c r="E26" s="45"/>
      <c r="F26" s="45"/>
      <c r="G26" s="45"/>
      <c r="H26" s="45"/>
      <c r="I26" s="45"/>
    </row>
    <row r="27" spans="1:9" ht="14.25" customHeight="1">
      <c r="A27" s="49" t="s">
        <v>17</v>
      </c>
      <c r="B27" s="45"/>
      <c r="C27" s="51"/>
      <c r="D27" s="45"/>
      <c r="E27" s="45"/>
      <c r="F27" s="45"/>
      <c r="G27" s="45"/>
      <c r="H27" s="45"/>
      <c r="I27" s="45"/>
    </row>
    <row r="28" spans="1:9" ht="13.5" customHeight="1">
      <c r="A28" s="47" t="s">
        <v>95</v>
      </c>
      <c r="B28" s="45"/>
      <c r="C28" s="51"/>
      <c r="D28" s="45"/>
      <c r="E28" s="45"/>
      <c r="F28" s="45"/>
      <c r="G28" s="45"/>
      <c r="H28" s="45"/>
      <c r="I28" s="45"/>
    </row>
    <row r="29" spans="1:9">
      <c r="A29" s="49" t="s">
        <v>18</v>
      </c>
      <c r="B29" s="45"/>
      <c r="C29" s="51"/>
      <c r="D29" s="45"/>
      <c r="E29" s="45"/>
      <c r="F29" s="45"/>
      <c r="G29" s="45"/>
      <c r="H29" s="45"/>
      <c r="I29" s="45"/>
    </row>
    <row r="30" spans="1:9">
      <c r="A30" s="47" t="s">
        <v>96</v>
      </c>
      <c r="B30" s="45"/>
      <c r="C30" s="51"/>
      <c r="D30" s="45"/>
      <c r="E30" s="45"/>
      <c r="F30" s="45"/>
      <c r="G30" s="45"/>
      <c r="H30" s="45"/>
      <c r="I30" s="45"/>
    </row>
    <row r="31" spans="1:9">
      <c r="A31" s="47" t="s">
        <v>97</v>
      </c>
      <c r="B31" s="45"/>
      <c r="C31" s="51"/>
      <c r="D31" s="45"/>
      <c r="E31" s="45"/>
      <c r="F31" s="45"/>
      <c r="G31" s="45"/>
      <c r="H31" s="45"/>
      <c r="I31" s="45"/>
    </row>
    <row r="32" spans="1:9">
      <c r="A32" s="49" t="s">
        <v>15</v>
      </c>
      <c r="B32" s="45"/>
      <c r="C32" s="51"/>
      <c r="D32" s="45"/>
      <c r="E32" s="45"/>
      <c r="F32" s="45"/>
      <c r="G32" s="45"/>
      <c r="H32" s="45"/>
      <c r="I32" s="45"/>
    </row>
    <row r="33" spans="1:9">
      <c r="A33" s="47" t="s">
        <v>102</v>
      </c>
      <c r="B33" s="45"/>
      <c r="C33" s="51"/>
      <c r="D33" s="45"/>
      <c r="E33" s="45"/>
      <c r="F33" s="45"/>
      <c r="G33" s="45"/>
      <c r="H33" s="45"/>
      <c r="I33" s="45"/>
    </row>
    <row r="34" spans="1:9">
      <c r="B34" s="83" t="s">
        <v>103</v>
      </c>
      <c r="C34" s="10"/>
    </row>
    <row r="35" spans="1:9">
      <c r="B35" s="24" t="s">
        <v>104</v>
      </c>
      <c r="C35" s="10" t="s">
        <v>111</v>
      </c>
    </row>
    <row r="36" spans="1:9">
      <c r="B36" s="24" t="s">
        <v>106</v>
      </c>
      <c r="C36" s="10" t="s">
        <v>110</v>
      </c>
    </row>
    <row r="37" spans="1:9">
      <c r="B37" s="24" t="s">
        <v>107</v>
      </c>
      <c r="C37" s="10" t="s">
        <v>112</v>
      </c>
    </row>
    <row r="38" spans="1:9">
      <c r="B38" s="24"/>
      <c r="C38" s="83" t="s">
        <v>109</v>
      </c>
    </row>
  </sheetData>
  <mergeCells count="1">
    <mergeCell ref="E10:E11"/>
  </mergeCells>
  <hyperlinks>
    <hyperlink ref="C38" r:id="rId1" xr:uid="{00000000-0004-0000-0800-000000000000}"/>
    <hyperlink ref="B34" r:id="rId2" xr:uid="{00000000-0004-0000-0800-000001000000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EC5</vt:lpstr>
      <vt:lpstr>EC4</vt:lpstr>
      <vt:lpstr>EC4 THU</vt:lpstr>
      <vt:lpstr>EC4 SUN</vt:lpstr>
      <vt:lpstr>PN2 SUN</vt:lpstr>
      <vt:lpstr>PS3</vt:lpstr>
      <vt:lpstr>PN2</vt:lpstr>
      <vt:lpstr>Sheet1</vt:lpstr>
      <vt:lpstr>PN3</vt:lpstr>
      <vt:lpstr>PS4</vt:lpstr>
      <vt:lpstr>'EC4'!Print_Area</vt:lpstr>
      <vt:lpstr>'EC5'!Print_Area</vt:lpstr>
      <vt:lpstr>'PN2'!Print_Area</vt:lpstr>
      <vt:lpstr>'PS4'!Print_Area</vt:lpstr>
    </vt:vector>
  </TitlesOfParts>
  <Company>Yang Ming Vietnam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tdtrung</dc:creator>
  <cp:lastModifiedBy>YMHPH/MKT Pham Thi Le (Leah)</cp:lastModifiedBy>
  <cp:lastPrinted>2019-05-22T09:39:50Z</cp:lastPrinted>
  <dcterms:created xsi:type="dcterms:W3CDTF">2006-03-29T08:14:56Z</dcterms:created>
  <dcterms:modified xsi:type="dcterms:W3CDTF">2023-09-13T03:08:20Z</dcterms:modified>
</cp:coreProperties>
</file>