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 e\My DOCS\2024-2025\JKX - South China- JAPAN\"/>
    </mc:Choice>
  </mc:AlternateContent>
  <xr:revisionPtr revIDLastSave="0" documentId="13_ncr:1_{FE786795-C487-437D-BAE4-4FF3346FE17C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DIRECT SERVICE HPH TO S PRC, JP" sheetId="6" r:id="rId1"/>
    <sheet name="INDO VIA PKG" sheetId="13" state="hidden" r:id="rId2"/>
    <sheet name="Belawan" sheetId="24" state="hidden" r:id="rId3"/>
    <sheet name="PENANG" sheetId="8" state="hidden" r:id="rId4"/>
    <sheet name="INDONESIA VIA KHH" sheetId="21" state="hidden" r:id="rId5"/>
    <sheet name="JAKARTA VIA SGSIN" sheetId="23" state="hidden" r:id="rId6"/>
    <sheet name="YANGON via SGSIN" sheetId="14" state="hidden" r:id="rId7"/>
    <sheet name="YANGON via MYPKG" sheetId="12" state="hidden" r:id="rId8"/>
    <sheet name="MALAYSIA SIDE PORT" sheetId="11" state="hidden" r:id="rId9"/>
    <sheet name="INDONESIA via HKHKG ; TWKHH " sheetId="19" state="hidden" r:id="rId10"/>
    <sheet name="XIAMEN" sheetId="33" state="hidden" r:id="rId11"/>
    <sheet name="CHINA DIRECT " sheetId="18" state="hidden" r:id="rId12"/>
    <sheet name="YANTIAN" sheetId="31" state="hidden" r:id="rId13"/>
    <sheet name="PH-DAVAO" sheetId="35" state="hidden" r:id="rId14"/>
    <sheet name="CEBU" sheetId="26" state="hidden" r:id="rId15"/>
    <sheet name="SURABAYA" sheetId="29" state="hidden" r:id="rId16"/>
    <sheet name="JAPAN TRANSIT" sheetId="9" state="hidden" r:id="rId17"/>
    <sheet name="CHINA TRANSIT " sheetId="1" state="hidden" r:id="rId18"/>
  </sheets>
  <definedNames>
    <definedName name="_xlnm.Print_Area" localSheetId="2">Belawan!$A$1:$G$10</definedName>
    <definedName name="_xlnm.Print_Area" localSheetId="14">CEBU!$A$1:$AV$93</definedName>
    <definedName name="_xlnm.Print_Area" localSheetId="17">'CHINA TRANSIT '!$A$1:$K$30</definedName>
    <definedName name="_xlnm.Print_Area" localSheetId="0">'DIRECT SERVICE HPH TO S PRC, JP'!$A$1:$I$26</definedName>
    <definedName name="_xlnm.Print_Area" localSheetId="1">'INDO VIA PKG'!$A$1:$I$28</definedName>
    <definedName name="_xlnm.Print_Area" localSheetId="9">'INDONESIA via HKHKG ; TWKHH '!$A$1:$F$37</definedName>
    <definedName name="_xlnm.Print_Area" localSheetId="5">'JAKARTA VIA SGSIN'!$A$1:$J$43</definedName>
    <definedName name="_xlnm.Print_Area" localSheetId="3">PENANG!$A$1:$J$43</definedName>
    <definedName name="_xlnm.Print_Area" localSheetId="10">XIAMEN!$A$1:$H$33</definedName>
    <definedName name="_xlnm.Print_Area" localSheetId="7">'YANGON via MYPKG'!$A$1:$I$4</definedName>
    <definedName name="_xlnm.Print_Area" localSheetId="6">'YANGON via SGSIN'!$A$1:$I$4</definedName>
    <definedName name="_xlnm.Print_Area" localSheetId="12">YANTIAN!$A$1:$E$29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6" l="1"/>
  <c r="B14" i="6" s="1"/>
  <c r="F7" i="6"/>
  <c r="E7" i="6"/>
  <c r="D7" i="6"/>
  <c r="B15" i="6" l="1"/>
  <c r="F14" i="6"/>
  <c r="E14" i="6"/>
  <c r="D14" i="6"/>
  <c r="C14" i="6"/>
  <c r="E13" i="6"/>
  <c r="C13" i="6"/>
  <c r="D13" i="6"/>
  <c r="F13" i="6"/>
  <c r="B11" i="35"/>
  <c r="B13" i="35" s="1"/>
  <c r="B15" i="35" s="1"/>
  <c r="B17" i="35" s="1"/>
  <c r="B19" i="35" s="1"/>
  <c r="B21" i="35" s="1"/>
  <c r="B23" i="35" s="1"/>
  <c r="B25" i="35" s="1"/>
  <c r="B27" i="35" s="1"/>
  <c r="B29" i="35" s="1"/>
  <c r="B31" i="35" s="1"/>
  <c r="B33" i="35" s="1"/>
  <c r="B10" i="35"/>
  <c r="B12" i="35" s="1"/>
  <c r="B14" i="35" s="1"/>
  <c r="B16" i="35" s="1"/>
  <c r="B18" i="35" s="1"/>
  <c r="B20" i="35" s="1"/>
  <c r="B22" i="35" s="1"/>
  <c r="B24" i="35" s="1"/>
  <c r="B26" i="35" s="1"/>
  <c r="B28" i="35" s="1"/>
  <c r="B30" i="35" s="1"/>
  <c r="B32" i="35" s="1"/>
  <c r="B11" i="8"/>
  <c r="C11" i="8" s="1"/>
  <c r="B10" i="8"/>
  <c r="C10" i="8" s="1"/>
  <c r="C9" i="8"/>
  <c r="C8" i="8"/>
  <c r="F15" i="6" l="1"/>
  <c r="E15" i="6"/>
  <c r="D15" i="6"/>
  <c r="C15" i="6"/>
  <c r="B13" i="8"/>
  <c r="B12" i="8"/>
  <c r="C9" i="35"/>
  <c r="C8" i="35"/>
  <c r="C11" i="35"/>
  <c r="C10" i="35"/>
  <c r="C12" i="8" l="1"/>
  <c r="B14" i="8"/>
  <c r="C13" i="8"/>
  <c r="B15" i="8"/>
  <c r="C12" i="35"/>
  <c r="C13" i="35"/>
  <c r="C15" i="8" l="1"/>
  <c r="B17" i="8"/>
  <c r="C14" i="8"/>
  <c r="B16" i="8"/>
  <c r="C15" i="35"/>
  <c r="C14" i="35"/>
  <c r="C16" i="8" l="1"/>
  <c r="B18" i="8"/>
  <c r="C17" i="8"/>
  <c r="B19" i="8"/>
  <c r="C16" i="35"/>
  <c r="C17" i="35"/>
  <c r="C19" i="8" l="1"/>
  <c r="B21" i="8"/>
  <c r="C18" i="8"/>
  <c r="B20" i="8"/>
  <c r="C18" i="35"/>
  <c r="C19" i="35"/>
  <c r="F8" i="8"/>
  <c r="E8" i="8"/>
  <c r="C20" i="8" l="1"/>
  <c r="B22" i="8"/>
  <c r="C21" i="8"/>
  <c r="B23" i="8"/>
  <c r="C21" i="35"/>
  <c r="C20" i="35"/>
  <c r="C7" i="6"/>
  <c r="C23" i="8" l="1"/>
  <c r="B25" i="8"/>
  <c r="C22" i="8"/>
  <c r="B24" i="8"/>
  <c r="C22" i="35"/>
  <c r="C23" i="35"/>
  <c r="B8" i="33"/>
  <c r="C8" i="33" s="1"/>
  <c r="C7" i="33"/>
  <c r="B8" i="6"/>
  <c r="F8" i="6" l="1"/>
  <c r="E8" i="6"/>
  <c r="D8" i="6"/>
  <c r="C8" i="6"/>
  <c r="C24" i="8"/>
  <c r="B26" i="8"/>
  <c r="C25" i="8"/>
  <c r="B27" i="8"/>
  <c r="C25" i="35"/>
  <c r="C24" i="35"/>
  <c r="B9" i="6"/>
  <c r="F10" i="8"/>
  <c r="E10" i="8"/>
  <c r="B9" i="33"/>
  <c r="B10" i="33" s="1"/>
  <c r="B11" i="33" s="1"/>
  <c r="F7" i="33"/>
  <c r="E7" i="33"/>
  <c r="F9" i="6" l="1"/>
  <c r="E9" i="6"/>
  <c r="D9" i="6"/>
  <c r="C9" i="6"/>
  <c r="C27" i="8"/>
  <c r="B29" i="8"/>
  <c r="C26" i="8"/>
  <c r="B28" i="8"/>
  <c r="C26" i="35"/>
  <c r="C27" i="35"/>
  <c r="B10" i="6"/>
  <c r="E14" i="8"/>
  <c r="F14" i="8"/>
  <c r="F12" i="8"/>
  <c r="E12" i="8"/>
  <c r="C9" i="33"/>
  <c r="C10" i="33"/>
  <c r="B12" i="33"/>
  <c r="C11" i="33"/>
  <c r="F10" i="6" l="1"/>
  <c r="E10" i="6"/>
  <c r="D10" i="6"/>
  <c r="C10" i="6"/>
  <c r="C28" i="8"/>
  <c r="B30" i="8"/>
  <c r="C29" i="8"/>
  <c r="B31" i="8"/>
  <c r="C29" i="35"/>
  <c r="C28" i="35"/>
  <c r="B11" i="6"/>
  <c r="E16" i="8"/>
  <c r="F16" i="8"/>
  <c r="C12" i="33"/>
  <c r="B13" i="33"/>
  <c r="B11" i="18"/>
  <c r="B12" i="6" l="1"/>
  <c r="F11" i="6"/>
  <c r="E11" i="6"/>
  <c r="D11" i="6"/>
  <c r="C11" i="6"/>
  <c r="C31" i="8"/>
  <c r="B33" i="8"/>
  <c r="C30" i="8"/>
  <c r="B32" i="8"/>
  <c r="C30" i="35"/>
  <c r="C31" i="35"/>
  <c r="F18" i="8"/>
  <c r="E18" i="8"/>
  <c r="B14" i="33"/>
  <c r="C13" i="33"/>
  <c r="B13" i="18"/>
  <c r="F12" i="6" l="1"/>
  <c r="E12" i="6"/>
  <c r="D12" i="6"/>
  <c r="C12" i="6"/>
  <c r="C32" i="8"/>
  <c r="B34" i="8"/>
  <c r="C33" i="8"/>
  <c r="B35" i="8"/>
  <c r="C35" i="8" s="1"/>
  <c r="C33" i="35"/>
  <c r="C32" i="35"/>
  <c r="F20" i="8"/>
  <c r="E20" i="8"/>
  <c r="C14" i="33"/>
  <c r="B15" i="33"/>
  <c r="B12" i="18"/>
  <c r="C11" i="18"/>
  <c r="C34" i="8" l="1"/>
  <c r="E22" i="8"/>
  <c r="F22" i="8"/>
  <c r="B14" i="18"/>
  <c r="F14" i="18" s="1"/>
  <c r="D12" i="18"/>
  <c r="E12" i="18"/>
  <c r="B16" i="33"/>
  <c r="C15" i="33"/>
  <c r="F11" i="18"/>
  <c r="F10" i="18"/>
  <c r="D11" i="18"/>
  <c r="E10" i="18"/>
  <c r="F12" i="18"/>
  <c r="F30" i="8" l="1"/>
  <c r="E30" i="8"/>
  <c r="B16" i="18"/>
  <c r="B18" i="18" s="1"/>
  <c r="F24" i="8"/>
  <c r="E24" i="8"/>
  <c r="E14" i="18"/>
  <c r="D14" i="18"/>
  <c r="C16" i="33"/>
  <c r="B17" i="33"/>
  <c r="F8" i="33"/>
  <c r="E8" i="33"/>
  <c r="E34" i="8" l="1"/>
  <c r="F34" i="8"/>
  <c r="F16" i="18"/>
  <c r="E16" i="18"/>
  <c r="D16" i="18"/>
  <c r="F32" i="8"/>
  <c r="E32" i="8"/>
  <c r="F26" i="8"/>
  <c r="E26" i="8"/>
  <c r="D18" i="18"/>
  <c r="E18" i="18"/>
  <c r="E17" i="33"/>
  <c r="F17" i="33"/>
  <c r="B18" i="33"/>
  <c r="C17" i="33"/>
  <c r="F9" i="33"/>
  <c r="E9" i="33"/>
  <c r="B20" i="18"/>
  <c r="F18" i="18"/>
  <c r="C9" i="18"/>
  <c r="F9" i="18"/>
  <c r="D9" i="18"/>
  <c r="B13" i="26"/>
  <c r="C13" i="26" s="1"/>
  <c r="B12" i="26"/>
  <c r="C12" i="26" s="1"/>
  <c r="C11" i="26"/>
  <c r="C9" i="26"/>
  <c r="B9" i="31"/>
  <c r="F28" i="8" l="1"/>
  <c r="E28" i="8"/>
  <c r="E20" i="18"/>
  <c r="D20" i="18"/>
  <c r="E18" i="33"/>
  <c r="F18" i="33"/>
  <c r="B19" i="33"/>
  <c r="C18" i="33"/>
  <c r="E10" i="33"/>
  <c r="F10" i="33"/>
  <c r="F20" i="18"/>
  <c r="B22" i="18"/>
  <c r="B15" i="18"/>
  <c r="B14" i="26"/>
  <c r="B15" i="26"/>
  <c r="E22" i="18" l="1"/>
  <c r="D22" i="18"/>
  <c r="F19" i="33"/>
  <c r="E19" i="33"/>
  <c r="B20" i="33"/>
  <c r="C19" i="33"/>
  <c r="F11" i="33"/>
  <c r="E11" i="33"/>
  <c r="D15" i="18"/>
  <c r="F15" i="18"/>
  <c r="C15" i="18"/>
  <c r="F22" i="18"/>
  <c r="B24" i="18"/>
  <c r="D24" i="18" s="1"/>
  <c r="D13" i="18"/>
  <c r="C13" i="18"/>
  <c r="F13" i="18"/>
  <c r="C15" i="26"/>
  <c r="B17" i="26"/>
  <c r="C14" i="26"/>
  <c r="B16" i="26"/>
  <c r="B10" i="31"/>
  <c r="B11" i="31" s="1"/>
  <c r="C9" i="31"/>
  <c r="C8" i="31"/>
  <c r="E20" i="33" l="1"/>
  <c r="F20" i="33"/>
  <c r="C20" i="33"/>
  <c r="F12" i="33"/>
  <c r="E12" i="33"/>
  <c r="E24" i="18"/>
  <c r="F24" i="18"/>
  <c r="B26" i="18"/>
  <c r="D26" i="18" s="1"/>
  <c r="B17" i="18"/>
  <c r="B19" i="18" s="1"/>
  <c r="C16" i="26"/>
  <c r="B18" i="26"/>
  <c r="C17" i="26"/>
  <c r="B19" i="26"/>
  <c r="C10" i="31"/>
  <c r="B12" i="31"/>
  <c r="C11" i="31"/>
  <c r="F13" i="33" l="1"/>
  <c r="E13" i="33"/>
  <c r="D19" i="18"/>
  <c r="C19" i="18"/>
  <c r="B21" i="18"/>
  <c r="F19" i="18"/>
  <c r="E26" i="18"/>
  <c r="F26" i="18"/>
  <c r="B28" i="18"/>
  <c r="D28" i="18" s="1"/>
  <c r="F17" i="18"/>
  <c r="D17" i="18"/>
  <c r="C17" i="18"/>
  <c r="C19" i="26"/>
  <c r="B21" i="26"/>
  <c r="C18" i="26"/>
  <c r="B20" i="26"/>
  <c r="B13" i="31"/>
  <c r="C12" i="31"/>
  <c r="E14" i="33" l="1"/>
  <c r="F14" i="33"/>
  <c r="D21" i="18"/>
  <c r="F21" i="18"/>
  <c r="B23" i="18"/>
  <c r="C21" i="18"/>
  <c r="E28" i="18"/>
  <c r="F28" i="18"/>
  <c r="B30" i="18"/>
  <c r="D30" i="18" s="1"/>
  <c r="C20" i="26"/>
  <c r="B22" i="26"/>
  <c r="C21" i="26"/>
  <c r="B23" i="26"/>
  <c r="B14" i="31"/>
  <c r="C13" i="31"/>
  <c r="F15" i="33" l="1"/>
  <c r="E15" i="33"/>
  <c r="D23" i="18"/>
  <c r="C23" i="18"/>
  <c r="F23" i="18"/>
  <c r="B25" i="18"/>
  <c r="E30" i="18"/>
  <c r="F30" i="18"/>
  <c r="B32" i="18"/>
  <c r="B34" i="18" s="1"/>
  <c r="C23" i="26"/>
  <c r="B25" i="26"/>
  <c r="C22" i="26"/>
  <c r="B24" i="26"/>
  <c r="B15" i="31"/>
  <c r="C14" i="31"/>
  <c r="D34" i="18" l="1"/>
  <c r="E34" i="18"/>
  <c r="F34" i="18"/>
  <c r="B36" i="18"/>
  <c r="D32" i="18"/>
  <c r="F16" i="33"/>
  <c r="E16" i="33"/>
  <c r="D25" i="18"/>
  <c r="C25" i="18"/>
  <c r="F25" i="18"/>
  <c r="B27" i="18"/>
  <c r="E32" i="18"/>
  <c r="F32" i="18"/>
  <c r="C24" i="26"/>
  <c r="B26" i="26"/>
  <c r="C25" i="26"/>
  <c r="B27" i="26"/>
  <c r="C15" i="31"/>
  <c r="B16" i="31"/>
  <c r="D36" i="18" l="1"/>
  <c r="E36" i="18"/>
  <c r="F36" i="18"/>
  <c r="B38" i="18"/>
  <c r="D27" i="18"/>
  <c r="F27" i="18"/>
  <c r="B29" i="18"/>
  <c r="C27" i="18"/>
  <c r="C27" i="26"/>
  <c r="B29" i="26"/>
  <c r="C29" i="26" s="1"/>
  <c r="C26" i="26"/>
  <c r="B28" i="26"/>
  <c r="C28" i="26" s="1"/>
  <c r="C16" i="31"/>
  <c r="B17" i="31"/>
  <c r="F8" i="29"/>
  <c r="E8" i="29"/>
  <c r="B10" i="29"/>
  <c r="C10" i="29" s="1"/>
  <c r="C9" i="29"/>
  <c r="C8" i="29"/>
  <c r="E10" i="29" l="1"/>
  <c r="D38" i="18"/>
  <c r="E38" i="18"/>
  <c r="B40" i="18"/>
  <c r="F38" i="18"/>
  <c r="F10" i="29"/>
  <c r="D29" i="18"/>
  <c r="B31" i="18"/>
  <c r="B33" i="18" s="1"/>
  <c r="C29" i="18"/>
  <c r="F29" i="18"/>
  <c r="B18" i="31"/>
  <c r="C17" i="31"/>
  <c r="B11" i="29"/>
  <c r="B12" i="29"/>
  <c r="C33" i="18" l="1"/>
  <c r="D33" i="18"/>
  <c r="F33" i="18"/>
  <c r="B35" i="18"/>
  <c r="D40" i="18"/>
  <c r="F40" i="18"/>
  <c r="E40" i="18"/>
  <c r="E12" i="29"/>
  <c r="F12" i="29"/>
  <c r="D31" i="18"/>
  <c r="C31" i="18"/>
  <c r="F31" i="18"/>
  <c r="C18" i="31"/>
  <c r="B19" i="31"/>
  <c r="C11" i="29"/>
  <c r="B13" i="29"/>
  <c r="C12" i="29"/>
  <c r="B14" i="29"/>
  <c r="G13" i="26"/>
  <c r="E13" i="26"/>
  <c r="D35" i="18" l="1"/>
  <c r="F35" i="18"/>
  <c r="B37" i="18"/>
  <c r="C35" i="18"/>
  <c r="E14" i="29"/>
  <c r="F14" i="29"/>
  <c r="B20" i="31"/>
  <c r="C19" i="31"/>
  <c r="E15" i="26"/>
  <c r="G11" i="26"/>
  <c r="C14" i="29"/>
  <c r="B16" i="29"/>
  <c r="C13" i="29"/>
  <c r="B15" i="29"/>
  <c r="F13" i="26"/>
  <c r="G15" i="26"/>
  <c r="G17" i="26"/>
  <c r="E11" i="26"/>
  <c r="E17" i="26"/>
  <c r="C37" i="18" l="1"/>
  <c r="D37" i="18"/>
  <c r="F37" i="18"/>
  <c r="B39" i="18"/>
  <c r="F16" i="29"/>
  <c r="E16" i="29"/>
  <c r="C20" i="31"/>
  <c r="B21" i="31"/>
  <c r="C15" i="29"/>
  <c r="B17" i="29"/>
  <c r="C16" i="29"/>
  <c r="B18" i="29"/>
  <c r="G19" i="26"/>
  <c r="E19" i="26"/>
  <c r="F39" i="18" l="1"/>
  <c r="D39" i="18"/>
  <c r="C39" i="18"/>
  <c r="E18" i="29"/>
  <c r="F18" i="29"/>
  <c r="B22" i="31"/>
  <c r="C21" i="31"/>
  <c r="C18" i="29"/>
  <c r="B20" i="29"/>
  <c r="C17" i="29"/>
  <c r="B19" i="29"/>
  <c r="G21" i="26"/>
  <c r="F17" i="26"/>
  <c r="E21" i="26"/>
  <c r="F20" i="29" l="1"/>
  <c r="E20" i="29"/>
  <c r="B23" i="31"/>
  <c r="C23" i="31" s="1"/>
  <c r="C22" i="31"/>
  <c r="C19" i="29"/>
  <c r="B21" i="29"/>
  <c r="C20" i="29"/>
  <c r="B22" i="29"/>
  <c r="F19" i="26"/>
  <c r="E23" i="26"/>
  <c r="G23" i="26"/>
  <c r="E22" i="29" l="1"/>
  <c r="F22" i="29"/>
  <c r="C22" i="29"/>
  <c r="B24" i="29"/>
  <c r="C21" i="29"/>
  <c r="B23" i="29"/>
  <c r="E25" i="26"/>
  <c r="G25" i="26"/>
  <c r="F21" i="26"/>
  <c r="F24" i="29" l="1"/>
  <c r="E24" i="29"/>
  <c r="C24" i="29"/>
  <c r="B26" i="29"/>
  <c r="C23" i="29"/>
  <c r="B25" i="29"/>
  <c r="G27" i="26"/>
  <c r="F23" i="26"/>
  <c r="E27" i="26"/>
  <c r="E26" i="29" l="1"/>
  <c r="F26" i="29"/>
  <c r="C25" i="29"/>
  <c r="B27" i="29"/>
  <c r="C26" i="29"/>
  <c r="F25" i="26"/>
  <c r="C27" i="29" l="1"/>
  <c r="F27" i="26"/>
  <c r="B30" i="26" l="1"/>
  <c r="C30" i="26" l="1"/>
  <c r="L8" i="9" l="1"/>
  <c r="K8" i="9"/>
  <c r="J8" i="9"/>
  <c r="I8" i="9"/>
  <c r="H8" i="9"/>
  <c r="G8" i="9"/>
  <c r="F8" i="9"/>
  <c r="L7" i="9"/>
  <c r="K7" i="9"/>
  <c r="J7" i="9"/>
  <c r="I7" i="9"/>
  <c r="H7" i="9"/>
  <c r="G7" i="9"/>
  <c r="F7" i="9"/>
  <c r="B9" i="9"/>
  <c r="G10" i="9" s="1"/>
  <c r="C7" i="9"/>
  <c r="I10" i="9" l="1"/>
  <c r="F9" i="9"/>
  <c r="J10" i="9"/>
  <c r="F10" i="9"/>
  <c r="J9" i="9"/>
  <c r="H9" i="9"/>
  <c r="H10" i="9"/>
  <c r="L9" i="9"/>
  <c r="I9" i="9"/>
  <c r="G9" i="9"/>
  <c r="K10" i="9"/>
  <c r="K9" i="9"/>
  <c r="J8" i="1"/>
  <c r="H8" i="1"/>
  <c r="G8" i="1"/>
  <c r="E8" i="1"/>
  <c r="B9" i="1"/>
  <c r="C9" i="1" s="1"/>
  <c r="C8" i="1"/>
  <c r="B10" i="24" l="1"/>
  <c r="B12" i="24" s="1"/>
  <c r="C8" i="24"/>
  <c r="C7" i="24"/>
  <c r="B14" i="24" l="1"/>
  <c r="C12" i="24"/>
  <c r="C14" i="24" l="1"/>
  <c r="B16" i="24"/>
  <c r="B18" i="24" l="1"/>
  <c r="C16" i="24"/>
  <c r="G9" i="26"/>
  <c r="E9" i="26"/>
  <c r="G29" i="26"/>
  <c r="F29" i="26"/>
  <c r="E29" i="26"/>
  <c r="B20" i="24" l="1"/>
  <c r="C18" i="24"/>
  <c r="F9" i="26"/>
  <c r="F11" i="26" l="1"/>
  <c r="C20" i="24"/>
  <c r="B22" i="24"/>
  <c r="F15" i="26" l="1"/>
  <c r="C22" i="24"/>
  <c r="B24" i="24"/>
  <c r="B26" i="24" l="1"/>
  <c r="C24" i="24"/>
  <c r="B28" i="24" l="1"/>
  <c r="C26" i="24"/>
  <c r="B11" i="13"/>
  <c r="C11" i="13" s="1"/>
  <c r="C9" i="13"/>
  <c r="B8" i="13"/>
  <c r="C8" i="13" s="1"/>
  <c r="C7" i="13"/>
  <c r="K10" i="13"/>
  <c r="L10" i="13" s="1"/>
  <c r="K9" i="13"/>
  <c r="L9" i="13" s="1"/>
  <c r="L8" i="13"/>
  <c r="L7" i="13"/>
  <c r="H9" i="13"/>
  <c r="I9" i="13"/>
  <c r="G9" i="13"/>
  <c r="H7" i="13"/>
  <c r="F9" i="13"/>
  <c r="I7" i="13"/>
  <c r="G7" i="13"/>
  <c r="F7" i="13"/>
  <c r="H11" i="13" l="1"/>
  <c r="C28" i="24"/>
  <c r="B30" i="24"/>
  <c r="I11" i="13"/>
  <c r="B13" i="13"/>
  <c r="C13" i="13" s="1"/>
  <c r="F11" i="13"/>
  <c r="G13" i="13"/>
  <c r="B15" i="13"/>
  <c r="C15" i="13" s="1"/>
  <c r="B10" i="13"/>
  <c r="B12" i="13" s="1"/>
  <c r="B14" i="13" s="1"/>
  <c r="G11" i="13"/>
  <c r="H13" i="13"/>
  <c r="C12" i="13"/>
  <c r="C10" i="13"/>
  <c r="K11" i="13"/>
  <c r="K12" i="13"/>
  <c r="K14" i="13" s="1"/>
  <c r="L14" i="13" s="1"/>
  <c r="I13" i="13" l="1"/>
  <c r="F13" i="13"/>
  <c r="C30" i="24"/>
  <c r="B17" i="13"/>
  <c r="H15" i="13"/>
  <c r="I15" i="13"/>
  <c r="F15" i="13"/>
  <c r="G15" i="13"/>
  <c r="C14" i="13"/>
  <c r="B16" i="13"/>
  <c r="K16" i="13"/>
  <c r="L16" i="13" s="1"/>
  <c r="L12" i="13"/>
  <c r="K13" i="13"/>
  <c r="L11" i="13"/>
  <c r="K18" i="13"/>
  <c r="B10" i="9"/>
  <c r="B12" i="9" s="1"/>
  <c r="B14" i="9" s="1"/>
  <c r="B16" i="9" s="1"/>
  <c r="B18" i="9" s="1"/>
  <c r="B20" i="9" s="1"/>
  <c r="B22" i="9" s="1"/>
  <c r="B11" i="9"/>
  <c r="C8" i="9"/>
  <c r="D7" i="9"/>
  <c r="J12" i="9" l="1"/>
  <c r="F12" i="9"/>
  <c r="K11" i="9"/>
  <c r="F11" i="9"/>
  <c r="I12" i="9"/>
  <c r="L11" i="9"/>
  <c r="G11" i="9"/>
  <c r="K12" i="9"/>
  <c r="G12" i="9"/>
  <c r="J11" i="9"/>
  <c r="I11" i="9"/>
  <c r="H12" i="9"/>
  <c r="H11" i="9"/>
  <c r="C22" i="9"/>
  <c r="B24" i="9"/>
  <c r="H17" i="13"/>
  <c r="I17" i="13"/>
  <c r="F17" i="13"/>
  <c r="G17" i="13"/>
  <c r="B19" i="13"/>
  <c r="C17" i="13"/>
  <c r="C16" i="13"/>
  <c r="B18" i="13"/>
  <c r="L13" i="13"/>
  <c r="K15" i="13"/>
  <c r="K20" i="13"/>
  <c r="L18" i="13"/>
  <c r="D9" i="9"/>
  <c r="C12" i="9"/>
  <c r="D11" i="9"/>
  <c r="B13" i="9"/>
  <c r="C11" i="9"/>
  <c r="L12" i="9" s="1"/>
  <c r="C10" i="9"/>
  <c r="C9" i="9"/>
  <c r="L10" i="9" s="1"/>
  <c r="K14" i="9" l="1"/>
  <c r="G14" i="9"/>
  <c r="F13" i="9"/>
  <c r="J13" i="9"/>
  <c r="J14" i="9"/>
  <c r="F14" i="9"/>
  <c r="I13" i="9"/>
  <c r="H14" i="9"/>
  <c r="G13" i="9"/>
  <c r="K13" i="9"/>
  <c r="H13" i="9"/>
  <c r="I14" i="9"/>
  <c r="L13" i="9"/>
  <c r="C24" i="9"/>
  <c r="B26" i="9"/>
  <c r="H19" i="13"/>
  <c r="I19" i="13"/>
  <c r="F19" i="13"/>
  <c r="G19" i="13"/>
  <c r="B21" i="13"/>
  <c r="C19" i="13"/>
  <c r="C18" i="13"/>
  <c r="B20" i="13"/>
  <c r="K17" i="13"/>
  <c r="L15" i="13"/>
  <c r="L20" i="13"/>
  <c r="K22" i="13"/>
  <c r="C14" i="9"/>
  <c r="B15" i="9"/>
  <c r="C13" i="9"/>
  <c r="L14" i="9" s="1"/>
  <c r="D13" i="9"/>
  <c r="E8" i="21"/>
  <c r="H8" i="21" s="1"/>
  <c r="H16" i="9" l="1"/>
  <c r="I15" i="9"/>
  <c r="K16" i="9"/>
  <c r="G16" i="9"/>
  <c r="H15" i="9"/>
  <c r="L15" i="9"/>
  <c r="I16" i="9"/>
  <c r="F15" i="9"/>
  <c r="J15" i="9"/>
  <c r="F16" i="9"/>
  <c r="K15" i="9"/>
  <c r="J16" i="9"/>
  <c r="G15" i="9"/>
  <c r="C26" i="9"/>
  <c r="B28" i="9"/>
  <c r="I7" i="24"/>
  <c r="I8" i="24"/>
  <c r="H21" i="13"/>
  <c r="I21" i="13"/>
  <c r="F21" i="13"/>
  <c r="G21" i="13"/>
  <c r="C21" i="13"/>
  <c r="B23" i="13"/>
  <c r="B22" i="13"/>
  <c r="C20" i="13"/>
  <c r="K19" i="13"/>
  <c r="L17" i="13"/>
  <c r="L22" i="13"/>
  <c r="K24" i="13"/>
  <c r="D15" i="9"/>
  <c r="B17" i="9"/>
  <c r="C15" i="9"/>
  <c r="L16" i="9" s="1"/>
  <c r="C16" i="9"/>
  <c r="F8" i="21"/>
  <c r="G8" i="21"/>
  <c r="F17" i="9" l="1"/>
  <c r="J17" i="9"/>
  <c r="G18" i="9"/>
  <c r="K18" i="9"/>
  <c r="K17" i="9"/>
  <c r="I17" i="9"/>
  <c r="F18" i="9"/>
  <c r="J18" i="9"/>
  <c r="G17" i="9"/>
  <c r="H18" i="9"/>
  <c r="H17" i="9"/>
  <c r="L17" i="9"/>
  <c r="I18" i="9"/>
  <c r="C28" i="9"/>
  <c r="B30" i="9"/>
  <c r="F7" i="24"/>
  <c r="G7" i="24"/>
  <c r="B9" i="24"/>
  <c r="B11" i="24" s="1"/>
  <c r="J7" i="24"/>
  <c r="I9" i="24"/>
  <c r="J9" i="24" s="1"/>
  <c r="J8" i="24"/>
  <c r="I10" i="24"/>
  <c r="J10" i="24" s="1"/>
  <c r="H23" i="13"/>
  <c r="I23" i="13"/>
  <c r="F23" i="13"/>
  <c r="G23" i="13"/>
  <c r="C23" i="13"/>
  <c r="B25" i="13"/>
  <c r="I8" i="8"/>
  <c r="B24" i="13"/>
  <c r="C22" i="13"/>
  <c r="K21" i="13"/>
  <c r="L19" i="13"/>
  <c r="K26" i="13"/>
  <c r="L24" i="13"/>
  <c r="C18" i="9"/>
  <c r="B19" i="9"/>
  <c r="C17" i="9"/>
  <c r="L18" i="9" s="1"/>
  <c r="D17" i="9"/>
  <c r="H19" i="9" l="1"/>
  <c r="L19" i="9"/>
  <c r="I20" i="9"/>
  <c r="G19" i="9"/>
  <c r="K19" i="9"/>
  <c r="H20" i="9"/>
  <c r="I19" i="9"/>
  <c r="F20" i="9"/>
  <c r="J20" i="9"/>
  <c r="F19" i="9"/>
  <c r="J19" i="9"/>
  <c r="G20" i="9"/>
  <c r="K20" i="9"/>
  <c r="B21" i="9"/>
  <c r="C30" i="9"/>
  <c r="B32" i="9"/>
  <c r="C32" i="9" s="1"/>
  <c r="F11" i="24"/>
  <c r="B13" i="24"/>
  <c r="G11" i="24"/>
  <c r="C11" i="24"/>
  <c r="F9" i="24"/>
  <c r="G9" i="24"/>
  <c r="C10" i="24"/>
  <c r="C9" i="24"/>
  <c r="H25" i="13"/>
  <c r="I25" i="13"/>
  <c r="F25" i="13"/>
  <c r="G25" i="13"/>
  <c r="C25" i="13"/>
  <c r="B27" i="13"/>
  <c r="J8" i="8"/>
  <c r="I9" i="8"/>
  <c r="C24" i="13"/>
  <c r="B26" i="13"/>
  <c r="K23" i="13"/>
  <c r="L21" i="13"/>
  <c r="K28" i="13"/>
  <c r="L26" i="13"/>
  <c r="D19" i="9"/>
  <c r="C19" i="9"/>
  <c r="L20" i="9" s="1"/>
  <c r="C20" i="9"/>
  <c r="F21" i="9" l="1"/>
  <c r="J21" i="9"/>
  <c r="G22" i="9"/>
  <c r="K22" i="9"/>
  <c r="I21" i="9"/>
  <c r="F22" i="9"/>
  <c r="J22" i="9"/>
  <c r="G21" i="9"/>
  <c r="K21" i="9"/>
  <c r="H22" i="9"/>
  <c r="H21" i="9"/>
  <c r="I22" i="9"/>
  <c r="L21" i="9"/>
  <c r="C21" i="9"/>
  <c r="L22" i="9" s="1"/>
  <c r="D21" i="9"/>
  <c r="B23" i="9"/>
  <c r="C13" i="24"/>
  <c r="F13" i="24"/>
  <c r="G13" i="24"/>
  <c r="B15" i="24"/>
  <c r="C27" i="13"/>
  <c r="H27" i="13"/>
  <c r="I27" i="13"/>
  <c r="F27" i="13"/>
  <c r="G27" i="13"/>
  <c r="J9" i="8"/>
  <c r="C26" i="13"/>
  <c r="B28" i="13"/>
  <c r="C28" i="13" s="1"/>
  <c r="K25" i="13"/>
  <c r="L23" i="13"/>
  <c r="L28" i="13"/>
  <c r="H7" i="23"/>
  <c r="G7" i="23"/>
  <c r="F7" i="23"/>
  <c r="C8" i="23"/>
  <c r="C7" i="23"/>
  <c r="B10" i="23"/>
  <c r="B12" i="23" s="1"/>
  <c r="B9" i="23"/>
  <c r="C9" i="23" s="1"/>
  <c r="C23" i="9" l="1"/>
  <c r="L24" i="9" s="1"/>
  <c r="H23" i="9"/>
  <c r="L23" i="9"/>
  <c r="I24" i="9"/>
  <c r="I23" i="9"/>
  <c r="G23" i="9"/>
  <c r="K23" i="9"/>
  <c r="H24" i="9"/>
  <c r="F24" i="9"/>
  <c r="J24" i="9"/>
  <c r="K24" i="9"/>
  <c r="F23" i="9"/>
  <c r="J23" i="9"/>
  <c r="G24" i="9"/>
  <c r="D23" i="9"/>
  <c r="B25" i="9"/>
  <c r="C15" i="24"/>
  <c r="B17" i="24"/>
  <c r="F15" i="24"/>
  <c r="G15" i="24"/>
  <c r="K27" i="13"/>
  <c r="L25" i="13"/>
  <c r="F9" i="23"/>
  <c r="G11" i="23"/>
  <c r="B14" i="23"/>
  <c r="B11" i="23"/>
  <c r="G9" i="23"/>
  <c r="H9" i="23"/>
  <c r="H11" i="23"/>
  <c r="C12" i="23"/>
  <c r="C10" i="23"/>
  <c r="B27" i="9" l="1"/>
  <c r="F25" i="9"/>
  <c r="J25" i="9"/>
  <c r="G26" i="9"/>
  <c r="K26" i="9"/>
  <c r="K25" i="9"/>
  <c r="I25" i="9"/>
  <c r="F26" i="9"/>
  <c r="J26" i="9"/>
  <c r="G25" i="9"/>
  <c r="H26" i="9"/>
  <c r="H25" i="9"/>
  <c r="L25" i="9"/>
  <c r="I26" i="9"/>
  <c r="D25" i="9"/>
  <c r="C25" i="9"/>
  <c r="L26" i="9" s="1"/>
  <c r="D27" i="9"/>
  <c r="C17" i="24"/>
  <c r="F17" i="24"/>
  <c r="G17" i="24"/>
  <c r="B19" i="24"/>
  <c r="L27" i="13"/>
  <c r="H13" i="23"/>
  <c r="G13" i="23"/>
  <c r="F13" i="23"/>
  <c r="C11" i="23"/>
  <c r="B13" i="23"/>
  <c r="B16" i="23"/>
  <c r="C14" i="23"/>
  <c r="H27" i="9" l="1"/>
  <c r="L27" i="9"/>
  <c r="I28" i="9"/>
  <c r="I27" i="9"/>
  <c r="J28" i="9"/>
  <c r="G27" i="9"/>
  <c r="K27" i="9"/>
  <c r="H28" i="9"/>
  <c r="F28" i="9"/>
  <c r="F27" i="9"/>
  <c r="J27" i="9"/>
  <c r="G28" i="9"/>
  <c r="K28" i="9"/>
  <c r="B29" i="9"/>
  <c r="C29" i="9" s="1"/>
  <c r="L30" i="9" s="1"/>
  <c r="C27" i="9"/>
  <c r="L28" i="9" s="1"/>
  <c r="D29" i="9"/>
  <c r="C19" i="24"/>
  <c r="F19" i="24"/>
  <c r="B21" i="24"/>
  <c r="G19" i="24"/>
  <c r="H15" i="23"/>
  <c r="G15" i="23"/>
  <c r="F15" i="23"/>
  <c r="C16" i="23"/>
  <c r="B18" i="23"/>
  <c r="C13" i="23"/>
  <c r="B15" i="23"/>
  <c r="I8" i="1"/>
  <c r="F8" i="1"/>
  <c r="B31" i="9" l="1"/>
  <c r="H31" i="9"/>
  <c r="L31" i="9"/>
  <c r="I32" i="9"/>
  <c r="G31" i="9"/>
  <c r="K31" i="9"/>
  <c r="H32" i="9"/>
  <c r="F32" i="9"/>
  <c r="J32" i="9"/>
  <c r="I31" i="9"/>
  <c r="J31" i="9"/>
  <c r="G32" i="9"/>
  <c r="F31" i="9"/>
  <c r="K32" i="9"/>
  <c r="F29" i="9"/>
  <c r="J29" i="9"/>
  <c r="G30" i="9"/>
  <c r="K30" i="9"/>
  <c r="K29" i="9"/>
  <c r="I29" i="9"/>
  <c r="F30" i="9"/>
  <c r="J30" i="9"/>
  <c r="G29" i="9"/>
  <c r="H30" i="9"/>
  <c r="H29" i="9"/>
  <c r="L29" i="9"/>
  <c r="I30" i="9"/>
  <c r="D31" i="9"/>
  <c r="C31" i="9"/>
  <c r="L32" i="9" s="1"/>
  <c r="C21" i="24"/>
  <c r="F21" i="24"/>
  <c r="G21" i="24"/>
  <c r="B23" i="24"/>
  <c r="G17" i="23"/>
  <c r="F17" i="23"/>
  <c r="H17" i="23"/>
  <c r="C15" i="23"/>
  <c r="B17" i="23"/>
  <c r="C18" i="23"/>
  <c r="B20" i="23"/>
  <c r="C23" i="24" l="1"/>
  <c r="B25" i="24"/>
  <c r="F23" i="24"/>
  <c r="G23" i="24"/>
  <c r="H19" i="23"/>
  <c r="F19" i="23"/>
  <c r="G19" i="23"/>
  <c r="C17" i="23"/>
  <c r="B19" i="23"/>
  <c r="C20" i="23"/>
  <c r="B22" i="23"/>
  <c r="C25" i="24" l="1"/>
  <c r="F25" i="24"/>
  <c r="G25" i="24"/>
  <c r="B27" i="24"/>
  <c r="F21" i="23"/>
  <c r="H21" i="23"/>
  <c r="G21" i="23"/>
  <c r="C19" i="23"/>
  <c r="B21" i="23"/>
  <c r="C22" i="23"/>
  <c r="B24" i="23"/>
  <c r="C27" i="24" l="1"/>
  <c r="F27" i="24"/>
  <c r="B29" i="24"/>
  <c r="G27" i="24"/>
  <c r="F23" i="23"/>
  <c r="G23" i="23"/>
  <c r="H23" i="23"/>
  <c r="C24" i="23"/>
  <c r="B26" i="23"/>
  <c r="C21" i="23"/>
  <c r="B23" i="23"/>
  <c r="C29" i="24" l="1"/>
  <c r="F29" i="24"/>
  <c r="G29" i="24"/>
  <c r="G25" i="23"/>
  <c r="F25" i="23"/>
  <c r="H25" i="23"/>
  <c r="C23" i="23"/>
  <c r="B25" i="23"/>
  <c r="B28" i="23"/>
  <c r="C26" i="23"/>
  <c r="H27" i="23" l="1"/>
  <c r="G27" i="23"/>
  <c r="F27" i="23"/>
  <c r="B30" i="23"/>
  <c r="C28" i="23"/>
  <c r="C25" i="23"/>
  <c r="B27" i="23"/>
  <c r="F29" i="23" l="1"/>
  <c r="G29" i="23"/>
  <c r="H29" i="23"/>
  <c r="C30" i="23"/>
  <c r="B32" i="23"/>
  <c r="B29" i="23"/>
  <c r="C27" i="23"/>
  <c r="F31" i="23" l="1"/>
  <c r="G31" i="23"/>
  <c r="H31" i="23"/>
  <c r="C32" i="23"/>
  <c r="B34" i="23"/>
  <c r="B31" i="23"/>
  <c r="C29" i="23"/>
  <c r="G33" i="23" l="1"/>
  <c r="H33" i="23"/>
  <c r="F33" i="23"/>
  <c r="C31" i="23"/>
  <c r="B33" i="23"/>
  <c r="B36" i="23"/>
  <c r="C34" i="23"/>
  <c r="F12" i="21"/>
  <c r="F16" i="21" s="1"/>
  <c r="F20" i="21" s="1"/>
  <c r="F24" i="21" s="1"/>
  <c r="F28" i="21" s="1"/>
  <c r="F32" i="21" s="1"/>
  <c r="E12" i="21"/>
  <c r="E16" i="21" s="1"/>
  <c r="E20" i="21" s="1"/>
  <c r="E24" i="21" s="1"/>
  <c r="E28" i="21" s="1"/>
  <c r="E32" i="21" s="1"/>
  <c r="L8" i="19"/>
  <c r="I8" i="19"/>
  <c r="C11" i="19"/>
  <c r="C13" i="19" s="1"/>
  <c r="C10" i="19"/>
  <c r="C12" i="19" s="1"/>
  <c r="I12" i="19" s="1"/>
  <c r="D9" i="19"/>
  <c r="K8" i="19"/>
  <c r="J8" i="19"/>
  <c r="H8" i="19"/>
  <c r="E8" i="19"/>
  <c r="I10" i="19" l="1"/>
  <c r="H35" i="23"/>
  <c r="G35" i="23"/>
  <c r="F35" i="23"/>
  <c r="C33" i="23"/>
  <c r="B35" i="23"/>
  <c r="B38" i="23"/>
  <c r="C36" i="23"/>
  <c r="K10" i="19"/>
  <c r="L10" i="19"/>
  <c r="C15" i="19"/>
  <c r="D13" i="19"/>
  <c r="C14" i="19"/>
  <c r="I14" i="19" s="1"/>
  <c r="K12" i="19"/>
  <c r="H12" i="19"/>
  <c r="L12" i="19"/>
  <c r="J12" i="19"/>
  <c r="E12" i="19"/>
  <c r="E10" i="19"/>
  <c r="J10" i="19"/>
  <c r="D11" i="19"/>
  <c r="H10" i="19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C38" i="23" l="1"/>
  <c r="F37" i="23"/>
  <c r="G37" i="23"/>
  <c r="H37" i="23"/>
  <c r="B37" i="23"/>
  <c r="C35" i="23"/>
  <c r="H12" i="21"/>
  <c r="H16" i="21" s="1"/>
  <c r="H20" i="21" s="1"/>
  <c r="H24" i="21" s="1"/>
  <c r="H28" i="21" s="1"/>
  <c r="H32" i="21" s="1"/>
  <c r="G12" i="21"/>
  <c r="G16" i="21" s="1"/>
  <c r="G20" i="21" s="1"/>
  <c r="G24" i="21" s="1"/>
  <c r="G28" i="21" s="1"/>
  <c r="G32" i="21" s="1"/>
  <c r="C16" i="19"/>
  <c r="I16" i="19" s="1"/>
  <c r="K14" i="19"/>
  <c r="H14" i="19"/>
  <c r="L14" i="19"/>
  <c r="J14" i="19"/>
  <c r="E14" i="19"/>
  <c r="C17" i="19"/>
  <c r="D15" i="19"/>
  <c r="C37" i="23" l="1"/>
  <c r="C19" i="19"/>
  <c r="D17" i="19"/>
  <c r="C18" i="19"/>
  <c r="I18" i="19" s="1"/>
  <c r="K16" i="19"/>
  <c r="H16" i="19"/>
  <c r="L16" i="19"/>
  <c r="J16" i="19"/>
  <c r="E16" i="19"/>
  <c r="C20" i="19" l="1"/>
  <c r="I20" i="19" s="1"/>
  <c r="K18" i="19"/>
  <c r="H18" i="19"/>
  <c r="L18" i="19"/>
  <c r="J18" i="19"/>
  <c r="E18" i="19"/>
  <c r="C21" i="19"/>
  <c r="D19" i="19"/>
  <c r="C23" i="19" l="1"/>
  <c r="D21" i="19"/>
  <c r="C22" i="19"/>
  <c r="I22" i="19" s="1"/>
  <c r="K20" i="19"/>
  <c r="H20" i="19"/>
  <c r="L20" i="19"/>
  <c r="J20" i="19"/>
  <c r="E20" i="19"/>
  <c r="C35" i="11"/>
  <c r="N41" i="11" s="1"/>
  <c r="O34" i="11"/>
  <c r="N34" i="11"/>
  <c r="H34" i="11"/>
  <c r="M33" i="11"/>
  <c r="L33" i="11"/>
  <c r="H33" i="11"/>
  <c r="L32" i="11"/>
  <c r="K32" i="11"/>
  <c r="J32" i="11"/>
  <c r="H32" i="11"/>
  <c r="K31" i="11"/>
  <c r="J31" i="11"/>
  <c r="I31" i="11"/>
  <c r="K30" i="11"/>
  <c r="J30" i="11"/>
  <c r="I30" i="11"/>
  <c r="H30" i="11"/>
  <c r="Q29" i="11"/>
  <c r="M29" i="11"/>
  <c r="L29" i="11"/>
  <c r="H29" i="11"/>
  <c r="P28" i="11"/>
  <c r="M28" i="11"/>
  <c r="H28" i="11"/>
  <c r="E28" i="11"/>
  <c r="E35" i="11" s="1"/>
  <c r="P41" i="11" s="1"/>
  <c r="D28" i="11"/>
  <c r="P27" i="11"/>
  <c r="O27" i="11"/>
  <c r="N27" i="11"/>
  <c r="M26" i="11"/>
  <c r="L26" i="11"/>
  <c r="L25" i="11"/>
  <c r="K25" i="11"/>
  <c r="J25" i="11"/>
  <c r="K24" i="11"/>
  <c r="J24" i="11"/>
  <c r="I24" i="11"/>
  <c r="K23" i="11"/>
  <c r="J23" i="11"/>
  <c r="I23" i="11"/>
  <c r="Q22" i="11"/>
  <c r="M22" i="11"/>
  <c r="L22" i="11"/>
  <c r="P21" i="11"/>
  <c r="M21" i="11"/>
  <c r="P20" i="11"/>
  <c r="O20" i="11"/>
  <c r="N20" i="11"/>
  <c r="M19" i="11"/>
  <c r="L19" i="11"/>
  <c r="L18" i="11"/>
  <c r="K18" i="11"/>
  <c r="J18" i="11"/>
  <c r="K17" i="11"/>
  <c r="J17" i="11"/>
  <c r="I17" i="11"/>
  <c r="K16" i="11"/>
  <c r="J16" i="11"/>
  <c r="I16" i="11"/>
  <c r="Q15" i="11"/>
  <c r="M15" i="11"/>
  <c r="L15" i="11"/>
  <c r="P14" i="11"/>
  <c r="M14" i="11"/>
  <c r="C14" i="11"/>
  <c r="D14" i="11" s="1"/>
  <c r="P13" i="11"/>
  <c r="O13" i="11"/>
  <c r="N13" i="11"/>
  <c r="M12" i="11"/>
  <c r="L12" i="11"/>
  <c r="L11" i="11"/>
  <c r="K11" i="11"/>
  <c r="J11" i="11"/>
  <c r="K10" i="11"/>
  <c r="J10" i="11"/>
  <c r="I10" i="11"/>
  <c r="K9" i="11"/>
  <c r="J9" i="11"/>
  <c r="I9" i="11"/>
  <c r="Q8" i="11"/>
  <c r="M8" i="11"/>
  <c r="L8" i="11"/>
  <c r="P7" i="11"/>
  <c r="M7" i="11"/>
  <c r="E7" i="11"/>
  <c r="D7" i="11"/>
  <c r="C14" i="12"/>
  <c r="C18" i="12" s="1"/>
  <c r="C22" i="12" s="1"/>
  <c r="C26" i="12" s="1"/>
  <c r="C30" i="12" s="1"/>
  <c r="C34" i="12" s="1"/>
  <c r="C38" i="12" s="1"/>
  <c r="C42" i="12" s="1"/>
  <c r="C46" i="12" s="1"/>
  <c r="C50" i="12" s="1"/>
  <c r="C54" i="12" s="1"/>
  <c r="D54" i="12" s="1"/>
  <c r="C12" i="12"/>
  <c r="C16" i="12" s="1"/>
  <c r="D16" i="12" s="1"/>
  <c r="D10" i="12"/>
  <c r="H8" i="12"/>
  <c r="G8" i="12"/>
  <c r="D8" i="12"/>
  <c r="C14" i="14"/>
  <c r="C18" i="14" s="1"/>
  <c r="H16" i="14" s="1"/>
  <c r="C12" i="14"/>
  <c r="C16" i="14" s="1"/>
  <c r="C20" i="14" s="1"/>
  <c r="C24" i="14" s="1"/>
  <c r="C28" i="14" s="1"/>
  <c r="C32" i="14" s="1"/>
  <c r="C36" i="14" s="1"/>
  <c r="C40" i="14" s="1"/>
  <c r="C44" i="14" s="1"/>
  <c r="C48" i="14" s="1"/>
  <c r="C52" i="14" s="1"/>
  <c r="D52" i="14" s="1"/>
  <c r="D10" i="14"/>
  <c r="H8" i="14"/>
  <c r="G8" i="14"/>
  <c r="D8" i="14"/>
  <c r="G9" i="1" l="1"/>
  <c r="I9" i="1"/>
  <c r="J9" i="1"/>
  <c r="H9" i="1"/>
  <c r="C24" i="19"/>
  <c r="I24" i="19" s="1"/>
  <c r="K22" i="19"/>
  <c r="H22" i="19"/>
  <c r="L22" i="19"/>
  <c r="J22" i="19"/>
  <c r="E22" i="19"/>
  <c r="C25" i="19"/>
  <c r="D23" i="19"/>
  <c r="G12" i="14"/>
  <c r="D14" i="14"/>
  <c r="H12" i="14"/>
  <c r="D12" i="14"/>
  <c r="D20" i="14"/>
  <c r="D12" i="12"/>
  <c r="D36" i="14"/>
  <c r="H35" i="11"/>
  <c r="L36" i="11"/>
  <c r="I37" i="11"/>
  <c r="J39" i="11"/>
  <c r="L40" i="11"/>
  <c r="O41" i="11"/>
  <c r="D28" i="14"/>
  <c r="D44" i="14"/>
  <c r="H12" i="12"/>
  <c r="D14" i="12"/>
  <c r="E14" i="11"/>
  <c r="C21" i="11"/>
  <c r="D21" i="11" s="1"/>
  <c r="P34" i="11"/>
  <c r="D35" i="11"/>
  <c r="P35" i="11"/>
  <c r="Q36" i="11"/>
  <c r="K37" i="11"/>
  <c r="L39" i="11"/>
  <c r="H41" i="11"/>
  <c r="C42" i="11"/>
  <c r="C49" i="11" s="1"/>
  <c r="D18" i="12"/>
  <c r="D26" i="12"/>
  <c r="D34" i="12"/>
  <c r="D42" i="12"/>
  <c r="D50" i="12"/>
  <c r="C22" i="14"/>
  <c r="G16" i="14"/>
  <c r="D16" i="14"/>
  <c r="D18" i="14"/>
  <c r="D24" i="14"/>
  <c r="D32" i="14"/>
  <c r="D40" i="14"/>
  <c r="D48" i="14"/>
  <c r="C20" i="12"/>
  <c r="G16" i="12"/>
  <c r="H16" i="12"/>
  <c r="D22" i="12"/>
  <c r="D30" i="12"/>
  <c r="D38" i="12"/>
  <c r="D46" i="12"/>
  <c r="G12" i="12"/>
  <c r="E42" i="11"/>
  <c r="E9" i="1"/>
  <c r="B10" i="1"/>
  <c r="M35" i="11"/>
  <c r="H36" i="11"/>
  <c r="M36" i="11"/>
  <c r="H37" i="11"/>
  <c r="J37" i="11"/>
  <c r="H39" i="11"/>
  <c r="K39" i="11"/>
  <c r="H40" i="11"/>
  <c r="M40" i="11"/>
  <c r="C10" i="1" l="1"/>
  <c r="E10" i="1"/>
  <c r="H10" i="1"/>
  <c r="I10" i="1"/>
  <c r="J10" i="1"/>
  <c r="G10" i="1"/>
  <c r="E10" i="21"/>
  <c r="B12" i="21"/>
  <c r="C8" i="21"/>
  <c r="H48" i="11"/>
  <c r="C27" i="19"/>
  <c r="D25" i="19"/>
  <c r="C26" i="19"/>
  <c r="I26" i="19" s="1"/>
  <c r="K24" i="19"/>
  <c r="H24" i="19"/>
  <c r="L24" i="19"/>
  <c r="J24" i="19"/>
  <c r="E24" i="19"/>
  <c r="H46" i="11"/>
  <c r="E21" i="11"/>
  <c r="M43" i="11"/>
  <c r="I44" i="11"/>
  <c r="P42" i="11"/>
  <c r="K46" i="11"/>
  <c r="H42" i="11"/>
  <c r="L47" i="11"/>
  <c r="H47" i="11"/>
  <c r="K44" i="11"/>
  <c r="H43" i="11"/>
  <c r="N48" i="11"/>
  <c r="L43" i="11"/>
  <c r="J46" i="11"/>
  <c r="O48" i="11"/>
  <c r="H44" i="11"/>
  <c r="D42" i="11"/>
  <c r="Q43" i="11"/>
  <c r="L46" i="11"/>
  <c r="J44" i="11"/>
  <c r="M47" i="11"/>
  <c r="M42" i="11"/>
  <c r="B11" i="1"/>
  <c r="C11" i="1" s="1"/>
  <c r="E49" i="11"/>
  <c r="P48" i="11"/>
  <c r="N55" i="11"/>
  <c r="M54" i="11"/>
  <c r="H54" i="11"/>
  <c r="K53" i="11"/>
  <c r="H53" i="11"/>
  <c r="J51" i="11"/>
  <c r="H51" i="11"/>
  <c r="M50" i="11"/>
  <c r="H50" i="11"/>
  <c r="M49" i="11"/>
  <c r="C56" i="11"/>
  <c r="H55" i="11"/>
  <c r="L53" i="11"/>
  <c r="K51" i="11"/>
  <c r="Q50" i="11"/>
  <c r="P49" i="11"/>
  <c r="D49" i="11"/>
  <c r="O55" i="11"/>
  <c r="J53" i="11"/>
  <c r="L50" i="11"/>
  <c r="L54" i="11"/>
  <c r="I51" i="11"/>
  <c r="H49" i="11"/>
  <c r="C24" i="12"/>
  <c r="G20" i="12"/>
  <c r="D20" i="12"/>
  <c r="H20" i="12"/>
  <c r="C26" i="14"/>
  <c r="G20" i="14"/>
  <c r="H20" i="14"/>
  <c r="D22" i="14"/>
  <c r="J11" i="1" l="1"/>
  <c r="G11" i="1"/>
  <c r="H11" i="1"/>
  <c r="E11" i="1"/>
  <c r="I11" i="1"/>
  <c r="B16" i="21"/>
  <c r="C12" i="21"/>
  <c r="E14" i="21"/>
  <c r="C28" i="19"/>
  <c r="I28" i="19" s="1"/>
  <c r="K26" i="19"/>
  <c r="H26" i="19"/>
  <c r="L26" i="19"/>
  <c r="J26" i="19"/>
  <c r="E26" i="19"/>
  <c r="C29" i="19"/>
  <c r="D27" i="19"/>
  <c r="O62" i="11"/>
  <c r="H62" i="11"/>
  <c r="L61" i="11"/>
  <c r="L60" i="11"/>
  <c r="J60" i="11"/>
  <c r="K58" i="11"/>
  <c r="I58" i="11"/>
  <c r="Q57" i="11"/>
  <c r="L57" i="11"/>
  <c r="P56" i="11"/>
  <c r="H56" i="11"/>
  <c r="D56" i="11"/>
  <c r="N62" i="11"/>
  <c r="M61" i="11"/>
  <c r="H61" i="11"/>
  <c r="K60" i="11"/>
  <c r="H60" i="11"/>
  <c r="J58" i="11"/>
  <c r="M57" i="11"/>
  <c r="M56" i="11"/>
  <c r="H57" i="11"/>
  <c r="H58" i="11"/>
  <c r="C30" i="14"/>
  <c r="G24" i="14"/>
  <c r="D26" i="14"/>
  <c r="H24" i="14"/>
  <c r="C28" i="12"/>
  <c r="G24" i="12"/>
  <c r="H24" i="12"/>
  <c r="D24" i="12"/>
  <c r="P55" i="11"/>
  <c r="E56" i="11"/>
  <c r="P62" i="11" s="1"/>
  <c r="B12" i="1"/>
  <c r="C12" i="1" s="1"/>
  <c r="I12" i="1" l="1"/>
  <c r="E12" i="1"/>
  <c r="J12" i="1"/>
  <c r="G12" i="1"/>
  <c r="H12" i="1"/>
  <c r="E18" i="21"/>
  <c r="C16" i="21"/>
  <c r="B20" i="21"/>
  <c r="C31" i="19"/>
  <c r="D31" i="19" s="1"/>
  <c r="D29" i="19"/>
  <c r="C30" i="19"/>
  <c r="I30" i="19" s="1"/>
  <c r="K28" i="19"/>
  <c r="H28" i="19"/>
  <c r="L28" i="19"/>
  <c r="J28" i="19"/>
  <c r="E28" i="19"/>
  <c r="B13" i="1"/>
  <c r="C13" i="1" s="1"/>
  <c r="C32" i="12"/>
  <c r="G28" i="12"/>
  <c r="D28" i="12"/>
  <c r="H28" i="12"/>
  <c r="C34" i="14"/>
  <c r="G28" i="14"/>
  <c r="H28" i="14"/>
  <c r="D30" i="14"/>
  <c r="H13" i="1" l="1"/>
  <c r="I13" i="1"/>
  <c r="E13" i="1"/>
  <c r="J13" i="1"/>
  <c r="G13" i="1"/>
  <c r="E22" i="21"/>
  <c r="B24" i="21"/>
  <c r="C20" i="21"/>
  <c r="K30" i="19"/>
  <c r="H30" i="19"/>
  <c r="L30" i="19"/>
  <c r="J30" i="19"/>
  <c r="E30" i="19"/>
  <c r="C38" i="14"/>
  <c r="G32" i="14"/>
  <c r="D34" i="14"/>
  <c r="H32" i="14"/>
  <c r="C36" i="12"/>
  <c r="G32" i="12"/>
  <c r="H32" i="12"/>
  <c r="D32" i="12"/>
  <c r="B14" i="1"/>
  <c r="C14" i="1" s="1"/>
  <c r="G14" i="1" l="1"/>
  <c r="H14" i="1"/>
  <c r="I14" i="1"/>
  <c r="E14" i="1"/>
  <c r="J14" i="1"/>
  <c r="C24" i="21"/>
  <c r="E26" i="21"/>
  <c r="B28" i="21"/>
  <c r="C40" i="12"/>
  <c r="G36" i="12"/>
  <c r="D36" i="12"/>
  <c r="H36" i="12"/>
  <c r="C42" i="14"/>
  <c r="G36" i="14"/>
  <c r="H36" i="14"/>
  <c r="D38" i="14"/>
  <c r="B15" i="1"/>
  <c r="C15" i="1" s="1"/>
  <c r="E15" i="1" l="1"/>
  <c r="J15" i="1"/>
  <c r="G15" i="1"/>
  <c r="H15" i="1"/>
  <c r="I15" i="1"/>
  <c r="B32" i="21"/>
  <c r="E30" i="21"/>
  <c r="C28" i="21"/>
  <c r="B16" i="1"/>
  <c r="C16" i="1" s="1"/>
  <c r="C46" i="14"/>
  <c r="G40" i="14"/>
  <c r="D42" i="14"/>
  <c r="H40" i="14"/>
  <c r="C44" i="12"/>
  <c r="G40" i="12"/>
  <c r="H40" i="12"/>
  <c r="D40" i="12"/>
  <c r="I16" i="1" l="1"/>
  <c r="E16" i="1"/>
  <c r="J16" i="1"/>
  <c r="G16" i="1"/>
  <c r="H16" i="1"/>
  <c r="B17" i="1"/>
  <c r="C17" i="1" s="1"/>
  <c r="C32" i="21"/>
  <c r="E34" i="21"/>
  <c r="C48" i="12"/>
  <c r="G44" i="12"/>
  <c r="D44" i="12"/>
  <c r="H44" i="12"/>
  <c r="C50" i="14"/>
  <c r="G44" i="14"/>
  <c r="H44" i="14"/>
  <c r="D46" i="14"/>
  <c r="H17" i="1" l="1"/>
  <c r="I17" i="1"/>
  <c r="E17" i="1"/>
  <c r="J17" i="1"/>
  <c r="G17" i="1"/>
  <c r="B18" i="1"/>
  <c r="C18" i="1" s="1"/>
  <c r="C54" i="14"/>
  <c r="G48" i="14"/>
  <c r="D50" i="14"/>
  <c r="H48" i="14"/>
  <c r="C52" i="12"/>
  <c r="G48" i="12"/>
  <c r="H48" i="12"/>
  <c r="D48" i="12"/>
  <c r="B19" i="1" l="1"/>
  <c r="C19" i="1" s="1"/>
  <c r="G18" i="1"/>
  <c r="H18" i="1"/>
  <c r="I18" i="1"/>
  <c r="E18" i="1"/>
  <c r="J18" i="1"/>
  <c r="G52" i="12"/>
  <c r="D52" i="12"/>
  <c r="H52" i="12"/>
  <c r="G52" i="14"/>
  <c r="H52" i="14"/>
  <c r="D54" i="14"/>
  <c r="I19" i="1" l="1"/>
  <c r="H19" i="1"/>
  <c r="J19" i="1"/>
  <c r="E19" i="1"/>
  <c r="B20" i="1"/>
  <c r="C20" i="1" s="1"/>
  <c r="G19" i="1"/>
  <c r="I20" i="1" l="1"/>
  <c r="H20" i="1"/>
  <c r="G20" i="1"/>
  <c r="E20" i="1"/>
  <c r="B21" i="1"/>
  <c r="G21" i="1" s="1"/>
  <c r="J20" i="1"/>
  <c r="J21" i="1" l="1"/>
  <c r="E21" i="1"/>
  <c r="H21" i="1"/>
  <c r="B22" i="1"/>
  <c r="C21" i="1"/>
  <c r="I21" i="1"/>
  <c r="B23" i="1" l="1"/>
  <c r="C22" i="1"/>
  <c r="H22" i="1"/>
  <c r="E22" i="1"/>
  <c r="I22" i="1"/>
  <c r="J22" i="1"/>
  <c r="G22" i="1"/>
  <c r="C23" i="1" l="1"/>
  <c r="I23" i="1"/>
  <c r="E23" i="1"/>
  <c r="J23" i="1"/>
  <c r="B24" i="1"/>
  <c r="G23" i="1"/>
  <c r="H23" i="1"/>
  <c r="C24" i="1" l="1"/>
  <c r="G24" i="1"/>
  <c r="I24" i="1"/>
  <c r="J24" i="1"/>
  <c r="E24" i="1"/>
  <c r="H24" i="1"/>
</calcChain>
</file>

<file path=xl/sharedStrings.xml><?xml version="1.0" encoding="utf-8"?>
<sst xmlns="http://schemas.openxmlformats.org/spreadsheetml/2006/main" count="2554" uniqueCount="628">
  <si>
    <t xml:space="preserve"> VESSEL</t>
  </si>
  <si>
    <t>VNHPH</t>
  </si>
  <si>
    <t>TWKHH</t>
  </si>
  <si>
    <t>MOTHER VESSEL</t>
  </si>
  <si>
    <t>VOYAGE NO.</t>
  </si>
  <si>
    <t>ETD</t>
  </si>
  <si>
    <t>ETA</t>
  </si>
  <si>
    <t>DG TOWER 15 Tran Phu, Hai Phong City, VN</t>
  </si>
  <si>
    <t>Tel: 84-31-3550283/4/5   Fax: 84-31-3550286</t>
  </si>
  <si>
    <t>Website: www.yml.com.tw</t>
  </si>
  <si>
    <t xml:space="preserve">                  </t>
  </si>
  <si>
    <t>CNSHA</t>
  </si>
  <si>
    <t>CNDLC</t>
  </si>
  <si>
    <t>CNXGG</t>
  </si>
  <si>
    <t>CNTAO</t>
  </si>
  <si>
    <t>CNLYG</t>
  </si>
  <si>
    <t xml:space="preserve">THIS SCHEDULE SUBJECT TO CHANGE WITH OR WITHOUT PRIOR NOTICE. </t>
  </si>
  <si>
    <t>REMARK : CNSHA : SHANGHAI ; CNNGB : NINGBO ; CNXGG : XINGANG ; CNDLC : DALIAN ; CNTAO : QINGDAO ; CNLYG : LIANYUNGANG</t>
  </si>
  <si>
    <t>Yang Ming Delivers – GOOD for Life </t>
  </si>
  <si>
    <t>Transhipment Schedule</t>
  </si>
  <si>
    <t>Hai phong office: DG Tower, No 15- Tran Phu Str., HP</t>
  </si>
  <si>
    <t>Tel(84-031) 550283/84/85 Fax: 8431.550286</t>
  </si>
  <si>
    <t xml:space="preserve"> </t>
  </si>
  <si>
    <t>FEEDER VESSEL</t>
  </si>
  <si>
    <t>CONNECTING VSL</t>
  </si>
  <si>
    <t>IDSUB</t>
  </si>
  <si>
    <t>IDJKT</t>
  </si>
  <si>
    <t>COMMOM/YANG MING VOY NO.</t>
  </si>
  <si>
    <t>KHH</t>
  </si>
  <si>
    <t>JPUKB</t>
  </si>
  <si>
    <t>JPNGO</t>
  </si>
  <si>
    <t>JPTYO</t>
  </si>
  <si>
    <t>JPYOK</t>
  </si>
  <si>
    <t>Haiphong office: R. 603, DG TOWER , 15 TRANPHU, HP</t>
  </si>
  <si>
    <t xml:space="preserve"> Containers Ex HaiPhong to HONGKONG, TAIWAN</t>
  </si>
  <si>
    <t>Tel: 8431. 550283/84/85 Fax: 8431.550286</t>
  </si>
  <si>
    <t xml:space="preserve">TWKHH </t>
  </si>
  <si>
    <t>IDSRG</t>
  </si>
  <si>
    <t>SGSIN</t>
  </si>
  <si>
    <t>MYPKG</t>
  </si>
  <si>
    <t>CONTAINER EX HAI PHONG TO</t>
  </si>
  <si>
    <t>MYPEN</t>
  </si>
  <si>
    <t>Remarks : SGSIN - Singapore ; MYPKG - Port Klang ; MYPEN - Penang, MMYGN: YANGON (AWPT)</t>
  </si>
  <si>
    <t>REMARKS : TWKHH - KAOHSIUNG  ; IDJKT - JAKARTA ; IDSUB - SURABAYA ; IDSRG - SEMARANG</t>
  </si>
  <si>
    <t>REMARK : TWKHH : KAOHSIUNG ; TWKEL:KEELUNG ; TWTXG : TAICHUNG ; HKHKG : HONGKONG MID</t>
  </si>
  <si>
    <t>MMRGN</t>
  </si>
  <si>
    <r>
      <t xml:space="preserve">                                         WE ALSO PROVIDE SERVICES TO: </t>
    </r>
    <r>
      <rPr>
        <b/>
        <sz val="9"/>
        <rFont val="Arial"/>
        <family val="2"/>
      </rPr>
      <t>KOREA, HONGKONG, CHINA, EUROPE, USA ...</t>
    </r>
    <r>
      <rPr>
        <sz val="9"/>
        <rFont val="Arial"/>
        <family val="2"/>
      </rPr>
      <t xml:space="preserve"> AND INBOUND SHIPMENT FROM </t>
    </r>
    <r>
      <rPr>
        <b/>
        <sz val="9"/>
        <rFont val="Arial"/>
        <family val="2"/>
      </rPr>
      <t>ASIA, EUROPE, USA</t>
    </r>
    <r>
      <rPr>
        <sz val="9"/>
        <rFont val="Arial"/>
        <family val="2"/>
      </rPr>
      <t xml:space="preserve"> …</t>
    </r>
  </si>
  <si>
    <t>JTX</t>
  </si>
  <si>
    <t>JTC</t>
  </si>
  <si>
    <t>Website: www.yangming.com</t>
  </si>
  <si>
    <t>HKHKG</t>
  </si>
  <si>
    <t>HKG</t>
  </si>
  <si>
    <t>JPOSA</t>
  </si>
  <si>
    <t>REMARK : SGSIN - SINGAPORE ; MYPKG - PORT KELANG WEST PORT</t>
  </si>
  <si>
    <t xml:space="preserve">IBN AL ABBAR </t>
  </si>
  <si>
    <t>For further information pls contact with Mr. Huy: 0904.276.211, Mr. TOAN: 0936.717.988, Mr. Hoang 0902.284.318</t>
  </si>
  <si>
    <t>YM INSTRUCTION 199S</t>
  </si>
  <si>
    <t xml:space="preserve">For further information pls contact with Mr.huy:0904.276.211,Mr TOAN: 0936.717.988, Mr HOANG: 0902.284.318
</t>
  </si>
  <si>
    <t>PA3</t>
  </si>
  <si>
    <t xml:space="preserve"> YM INTERACTION 120S</t>
  </si>
  <si>
    <t xml:space="preserve"> YM INSTRUCTION 198S</t>
  </si>
  <si>
    <t>IBN AL ABBAR 130S</t>
  </si>
  <si>
    <t>YM IMMENSE 214S</t>
  </si>
  <si>
    <t>YM INTELLIGENT 122S</t>
  </si>
  <si>
    <t>YM INSTRUCTION 201S</t>
  </si>
  <si>
    <t>IBN AL ABBAR 131S</t>
  </si>
  <si>
    <t xml:space="preserve">YM INTELLIGENT </t>
  </si>
  <si>
    <t xml:space="preserve">YM INSTRUCTION </t>
  </si>
  <si>
    <t>MYTMP: TANJUNG MANIS; MYKCH: KUCHING; MYBKI: KOTA KINABALU; MYTWU: TAWAU ; BNMUA: Muara</t>
  </si>
  <si>
    <t>WST</t>
  </si>
  <si>
    <t>MTT KUCHING</t>
  </si>
  <si>
    <t>WBK</t>
  </si>
  <si>
    <t>notify later</t>
  </si>
  <si>
    <t>WKB</t>
  </si>
  <si>
    <t>BMY</t>
  </si>
  <si>
    <t>ASIATIC BAY</t>
  </si>
  <si>
    <t>WKL</t>
  </si>
  <si>
    <t>KMS</t>
  </si>
  <si>
    <t>MTT PORT KLANG</t>
  </si>
  <si>
    <t>KOTA HORMAT</t>
  </si>
  <si>
    <t>KOTA HARUM</t>
  </si>
  <si>
    <t>MTT TAWAU</t>
  </si>
  <si>
    <t>SALAM MESRA</t>
  </si>
  <si>
    <t>MTT PULAU PINANG</t>
  </si>
  <si>
    <t>MTT BINTULU</t>
  </si>
  <si>
    <t>MTT PASIR GUDANG</t>
  </si>
  <si>
    <t>MTT KINABALU</t>
  </si>
  <si>
    <t>ASIATIC BAYKOTA HORMAT</t>
  </si>
  <si>
    <t>SALAM MULIA</t>
  </si>
  <si>
    <t>MTT MUARA</t>
  </si>
  <si>
    <t>MYLBU</t>
  </si>
  <si>
    <t>BNMUA</t>
  </si>
  <si>
    <t>MYSDK</t>
  </si>
  <si>
    <t>MYTWU</t>
  </si>
  <si>
    <t>MYBKI</t>
  </si>
  <si>
    <t>MYBTU</t>
  </si>
  <si>
    <t>MYKCH</t>
  </si>
  <si>
    <t>MYTMP</t>
  </si>
  <si>
    <t>MYPAG</t>
  </si>
  <si>
    <t>MALAYSIA SIDE PORT</t>
  </si>
  <si>
    <t>SCF</t>
  </si>
  <si>
    <t>014S</t>
  </si>
  <si>
    <t xml:space="preserve">YM HEIGHTS </t>
  </si>
  <si>
    <t xml:space="preserve">YM INITIATIVE </t>
  </si>
  <si>
    <t xml:space="preserve">YM HORIZON </t>
  </si>
  <si>
    <t xml:space="preserve">YM INCEPTION </t>
  </si>
  <si>
    <t xml:space="preserve">SANTA LOUKIA </t>
  </si>
  <si>
    <t>Remarks : SGSIN - Singapore ; MYPKG - Port Klang; MMYGN: YANGON (AWPT)</t>
  </si>
  <si>
    <t>Service: SE8 &amp; TSE
ETD: Monday &amp; Thursday</t>
  </si>
  <si>
    <t>MALAYSIA, MYANMAR</t>
  </si>
  <si>
    <t>Remarks : SGSIN - Singapore ; MYPKG - Port Klang; MMRGN: YANGON (AWPT)</t>
  </si>
  <si>
    <t>SE4 A</t>
  </si>
  <si>
    <t>SE4C</t>
  </si>
  <si>
    <t>SINAR BATAM 027N</t>
  </si>
  <si>
    <t>SINAR BATAM 026N</t>
  </si>
  <si>
    <t>CAPE FLORES 070N</t>
  </si>
  <si>
    <t>SINAR BATAM 028N</t>
  </si>
  <si>
    <t>013S</t>
  </si>
  <si>
    <t>012S</t>
  </si>
  <si>
    <t>104S</t>
  </si>
  <si>
    <t>244S</t>
  </si>
  <si>
    <t>206S</t>
  </si>
  <si>
    <t>009S</t>
  </si>
  <si>
    <t>273S</t>
  </si>
  <si>
    <t>105S</t>
  </si>
  <si>
    <t>128S</t>
  </si>
  <si>
    <t>010S</t>
  </si>
  <si>
    <t>207S</t>
  </si>
  <si>
    <t>106S</t>
  </si>
  <si>
    <t>245S</t>
  </si>
  <si>
    <t>011S</t>
  </si>
  <si>
    <t>274S</t>
  </si>
  <si>
    <t>107S</t>
  </si>
  <si>
    <t>129S</t>
  </si>
  <si>
    <t>208S</t>
  </si>
  <si>
    <t>108S</t>
  </si>
  <si>
    <t>246S</t>
  </si>
  <si>
    <t>275S</t>
  </si>
  <si>
    <t>109S</t>
  </si>
  <si>
    <t>130S</t>
  </si>
  <si>
    <t xml:space="preserve">Blank sailing </t>
  </si>
  <si>
    <t>CAPE FLORES 069N</t>
  </si>
  <si>
    <t xml:space="preserve"> (vessel unknow) To be notified</t>
  </si>
  <si>
    <t>CAPE FLORES 071N</t>
  </si>
  <si>
    <t>SINAR BATAM 029N</t>
  </si>
  <si>
    <t xml:space="preserve">(vessel unknow) To be notified </t>
  </si>
  <si>
    <t>CAPE FLORES 073N</t>
  </si>
  <si>
    <t>SINAR BATAM 031N</t>
  </si>
  <si>
    <t>CAPE FLORES 075N</t>
  </si>
  <si>
    <t>SINAR BATAM 033N</t>
  </si>
  <si>
    <t>209S</t>
  </si>
  <si>
    <t>SINAR BATAM 032N</t>
  </si>
  <si>
    <t>CAPE FLORES 074N</t>
  </si>
  <si>
    <t>SINAR BATAM 030N</t>
  </si>
  <si>
    <t>CAPE FLORES 072N</t>
  </si>
  <si>
    <t>CONNECTING VESSEL</t>
  </si>
  <si>
    <t xml:space="preserve">PRINCESS OF LUCK </t>
  </si>
  <si>
    <t xml:space="preserve">KYOTO TOWER </t>
  </si>
  <si>
    <t>( SVC: THI )</t>
  </si>
  <si>
    <t>004N</t>
  </si>
  <si>
    <t xml:space="preserve">WARNOW BOATSWAIN </t>
  </si>
  <si>
    <t xml:space="preserve">SIMA SADAF </t>
  </si>
  <si>
    <t>197N</t>
  </si>
  <si>
    <t>132N</t>
  </si>
  <si>
    <t>005N</t>
  </si>
  <si>
    <t>198N</t>
  </si>
  <si>
    <t xml:space="preserve">011S </t>
  </si>
  <si>
    <t xml:space="preserve">147S </t>
  </si>
  <si>
    <t>216N</t>
  </si>
  <si>
    <t xml:space="preserve">CONTSHIP WIN </t>
  </si>
  <si>
    <t xml:space="preserve">MAERSK ABERDEEN </t>
  </si>
  <si>
    <t>802B</t>
  </si>
  <si>
    <t xml:space="preserve">ITALIAN EXPRESS </t>
  </si>
  <si>
    <t>18003B</t>
  </si>
  <si>
    <t xml:space="preserve">MAERSK ATLANTIC </t>
  </si>
  <si>
    <t>003B</t>
  </si>
  <si>
    <t>(-)</t>
  </si>
  <si>
    <t>18004S</t>
  </si>
  <si>
    <t>YM INSTRUCTION</t>
  </si>
  <si>
    <t>148S</t>
  </si>
  <si>
    <t xml:space="preserve">803B </t>
  </si>
  <si>
    <t>18005S</t>
  </si>
  <si>
    <t>004B</t>
  </si>
  <si>
    <t>008N</t>
  </si>
  <si>
    <t>803B</t>
  </si>
  <si>
    <t>217N</t>
  </si>
  <si>
    <t>149S</t>
  </si>
  <si>
    <t>18004B</t>
  </si>
  <si>
    <t>18006S</t>
  </si>
  <si>
    <t>804B</t>
  </si>
  <si>
    <t>199N</t>
  </si>
  <si>
    <t>005B</t>
  </si>
  <si>
    <t>009N</t>
  </si>
  <si>
    <t>150S</t>
  </si>
  <si>
    <t>SANTA LOUKIA 020S</t>
  </si>
  <si>
    <t>SIMA SADAF 005S</t>
  </si>
  <si>
    <t>YM INCEPTION 116S</t>
  </si>
  <si>
    <t>YM INITIATIVE 199S</t>
  </si>
  <si>
    <t>SANTA LOUKIA 021S</t>
  </si>
  <si>
    <t>YM INTELLIGENT  134S</t>
  </si>
  <si>
    <t>YM INCEPTION 117S</t>
  </si>
  <si>
    <t>WARNOW BOATSWAIN 007S</t>
  </si>
  <si>
    <t>SANTA LOUKIA 022S</t>
  </si>
  <si>
    <t>SIMA SADAF 006S</t>
  </si>
  <si>
    <t>YM INCEPTION 118S</t>
  </si>
  <si>
    <t>CONTAINER EX HAI PHONG TO INDONESIA ( SEA  )</t>
  </si>
  <si>
    <r>
      <t xml:space="preserve">CONTAINER EX HAI PHONG TO INDONESIA </t>
    </r>
    <r>
      <rPr>
        <i/>
        <sz val="10"/>
        <rFont val="Tahoma"/>
        <family val="2"/>
      </rPr>
      <t>(VIA KHH)</t>
    </r>
    <r>
      <rPr>
        <b/>
        <sz val="10"/>
        <rFont val="Tahoma"/>
        <family val="2"/>
      </rPr>
      <t xml:space="preserve"> </t>
    </r>
    <r>
      <rPr>
        <b/>
        <u/>
        <sz val="10"/>
        <rFont val="Tahoma"/>
        <family val="2"/>
      </rPr>
      <t>- THI SVC</t>
    </r>
  </si>
  <si>
    <t xml:space="preserve"> SANTA LOUKIA 023S</t>
  </si>
  <si>
    <t xml:space="preserve"> YM INCEPTION  119S</t>
  </si>
  <si>
    <t>SANTA LOUKIA   024S</t>
  </si>
  <si>
    <t xml:space="preserve"> YM INITIATIVE 200S</t>
  </si>
  <si>
    <t>YM INTELLIGENT 135S</t>
  </si>
  <si>
    <t>SIMA SADAF 007S</t>
  </si>
  <si>
    <t xml:space="preserve"> YM INTELLIGENT 135N</t>
  </si>
  <si>
    <t xml:space="preserve"> WARNOW BOATSWAIN 008N</t>
  </si>
  <si>
    <t xml:space="preserve"> SIMA SADAF 007N</t>
  </si>
  <si>
    <t>skip</t>
  </si>
  <si>
    <t>For further information pls contact with Mr.huy:0904.276.211, Mr TOAN: 0936.717.988, Mr Hoang 0902.284.318; Mr. Hung: 0122.831.1495</t>
  </si>
  <si>
    <t>For further information pls contact with Mr. huy:0904.276.211, Mr TOAN: 0936.717.988, Mr HOANG 0902.284.318; Mr. Hung: 0122.831.1495</t>
  </si>
  <si>
    <t>YM INITIATIVE 201N</t>
  </si>
  <si>
    <t xml:space="preserve"> YM INTELLIGENT 136N</t>
  </si>
  <si>
    <t xml:space="preserve"> YM INSTRUCTION 221N</t>
  </si>
  <si>
    <t xml:space="preserve"> SIMA SADAF 008N</t>
  </si>
  <si>
    <t xml:space="preserve"> YM INSTRUCTION 220S </t>
  </si>
  <si>
    <t xml:space="preserve">YM INITIATIVE  201S </t>
  </si>
  <si>
    <t xml:space="preserve">YM INTELLIGENT 136S </t>
  </si>
  <si>
    <t xml:space="preserve">YM INSTRUCTION   221S </t>
  </si>
  <si>
    <t>SIMA SADAF 008S</t>
  </si>
  <si>
    <t xml:space="preserve"> YM INITIATIVE  202S </t>
  </si>
  <si>
    <t xml:space="preserve"> YM INTELLIGENT  137S </t>
  </si>
  <si>
    <t xml:space="preserve"> YM INSTRUCTION  222S </t>
  </si>
  <si>
    <t xml:space="preserve">  YM INCEPTION 120S</t>
  </si>
  <si>
    <t xml:space="preserve">  SANTA LOUKIA 025S</t>
  </si>
  <si>
    <t xml:space="preserve">  YM INCEPTION 121S</t>
  </si>
  <si>
    <t xml:space="preserve">  SANTA LOUKIA 026S</t>
  </si>
  <si>
    <t xml:space="preserve">  YM INCEPTION  122S</t>
  </si>
  <si>
    <t xml:space="preserve"> SANTA LOUKIA  027S</t>
  </si>
  <si>
    <t xml:space="preserve"> YM INCEPTION 123S</t>
  </si>
  <si>
    <t xml:space="preserve"> VNL RUBY 18005S </t>
  </si>
  <si>
    <t xml:space="preserve"> PRINCESS OF LUCK 016S </t>
  </si>
  <si>
    <t xml:space="preserve"> IBN AL ABBAR 152S </t>
  </si>
  <si>
    <t xml:space="preserve">  VNL RUBY 18006S</t>
  </si>
  <si>
    <t>CONTAINER EX HAI PHONG TO INDONESIA ( ITS )</t>
  </si>
  <si>
    <t xml:space="preserve"> PRINCESS OF LUCK  017S</t>
  </si>
  <si>
    <t xml:space="preserve">  STAR OF LUCK  87E</t>
  </si>
  <si>
    <t xml:space="preserve"> STAR OF LUCK 88E</t>
  </si>
  <si>
    <t xml:space="preserve">  MOUNT GOUGH 002E</t>
  </si>
  <si>
    <t xml:space="preserve"> ALIDRA 01819E</t>
  </si>
  <si>
    <t xml:space="preserve"> STAR OF LUCK  89E</t>
  </si>
  <si>
    <t xml:space="preserve">  MOUNT GOUGH 003E</t>
  </si>
  <si>
    <t xml:space="preserve"> ALIDRA 01822E</t>
  </si>
  <si>
    <t xml:space="preserve">  STAR OF LUCK  90E</t>
  </si>
  <si>
    <t xml:space="preserve"> MOUNT GOUGH  004E</t>
  </si>
  <si>
    <t xml:space="preserve"> ALIDRA  01825E</t>
  </si>
  <si>
    <t xml:space="preserve">  STAR OF LUCK 091E</t>
  </si>
  <si>
    <t xml:space="preserve"> IBN AL ABBAR 153S</t>
  </si>
  <si>
    <t>REMARKS : MYPKG - PORT KELANG  ; IDJKT - JAKARTA ; IDSUB - SURABAYA ; IDSRG - SEMARANG</t>
  </si>
  <si>
    <t>IDPNJ</t>
  </si>
  <si>
    <t>VNL RUBY 18007S</t>
  </si>
  <si>
    <t xml:space="preserve"> YM INCEPTION 129S</t>
  </si>
  <si>
    <t xml:space="preserve">  YM INTELLIGENT 140S</t>
  </si>
  <si>
    <t xml:space="preserve"> YM INAUGURATION 220S</t>
  </si>
  <si>
    <t xml:space="preserve"> SANTA LOUKIA 031S</t>
  </si>
  <si>
    <t xml:space="preserve">  YM INCEPTION 127S</t>
  </si>
  <si>
    <t xml:space="preserve"> GREEN HORIZON 001S</t>
  </si>
  <si>
    <t xml:space="preserve"> YM INCEPTION 128S</t>
  </si>
  <si>
    <t xml:space="preserve"> GREEN HORIZON 002S</t>
  </si>
  <si>
    <t xml:space="preserve"> GREEN HORIZON 003S</t>
  </si>
  <si>
    <t xml:space="preserve"> YM INCEPTION 130S</t>
  </si>
  <si>
    <t xml:space="preserve">  GREEN HORIZON 004S</t>
  </si>
  <si>
    <t xml:space="preserve"> YM INCEPTION 131S</t>
  </si>
  <si>
    <t xml:space="preserve"> GREEN HORIZON  005S</t>
  </si>
  <si>
    <t xml:space="preserve">  YM INCEPTION 132S</t>
  </si>
  <si>
    <t xml:space="preserve">  YM INSTRUCTION 224S</t>
  </si>
  <si>
    <t xml:space="preserve">  PRINCESS OF LUCK 020S</t>
  </si>
  <si>
    <t xml:space="preserve">  YM HARMONY 300S</t>
  </si>
  <si>
    <t xml:space="preserve">  YM INSTRUCTION 225S</t>
  </si>
  <si>
    <t xml:space="preserve">  PRINCESS OF LUCK 021S</t>
  </si>
  <si>
    <t xml:space="preserve">  YM HARMONY  301S</t>
  </si>
  <si>
    <t xml:space="preserve">  YM INTELLIGENT 141S</t>
  </si>
  <si>
    <t xml:space="preserve">  YM INSTRUCTION 226S</t>
  </si>
  <si>
    <t xml:space="preserve">  PRINCESS OF LUCK 022S</t>
  </si>
  <si>
    <t xml:space="preserve"> YM HARMONY 302S</t>
  </si>
  <si>
    <t xml:space="preserve">  SEGARA MAS S007</t>
  </si>
  <si>
    <t xml:space="preserve">  GH MISTRAL 013S</t>
  </si>
  <si>
    <t xml:space="preserve"> SEGARA MAS S008</t>
  </si>
  <si>
    <t xml:space="preserve"> GH MISTRAL 014S</t>
  </si>
  <si>
    <t xml:space="preserve"> SEGARA MAS S009</t>
  </si>
  <si>
    <t xml:space="preserve"> GH MISTRAL 015S</t>
  </si>
  <si>
    <t xml:space="preserve"> SEGARA MAS  S010</t>
  </si>
  <si>
    <t xml:space="preserve">  GH MISTRAL 016S</t>
  </si>
  <si>
    <t xml:space="preserve">  SEGARA MAS S011</t>
  </si>
  <si>
    <t xml:space="preserve"> YM HARMONY 302N</t>
  </si>
  <si>
    <t xml:space="preserve"> MAERSK ATLANTIC 812B</t>
  </si>
  <si>
    <t>CONTAINER EX HAI PHONG TO INDONESIA ( SE5  )</t>
  </si>
  <si>
    <t>IDBLW</t>
  </si>
  <si>
    <t>PHCEB</t>
  </si>
  <si>
    <t xml:space="preserve">  GH MISTRAL</t>
  </si>
  <si>
    <t>SEGARA MAS</t>
  </si>
  <si>
    <t xml:space="preserve">  YM INCEPTION 135S</t>
  </si>
  <si>
    <t xml:space="preserve">  YM INCEPTION 136S</t>
  </si>
  <si>
    <t xml:space="preserve">  YM INCEPTION 137S</t>
  </si>
  <si>
    <t xml:space="preserve"> YM INSTRUCTION 227S</t>
  </si>
  <si>
    <t xml:space="preserve"> YM HARMONY 303S</t>
  </si>
  <si>
    <t xml:space="preserve">  YM HEIGHTS 274S</t>
  </si>
  <si>
    <t xml:space="preserve">  YM INTELLIGENT 142S</t>
  </si>
  <si>
    <t xml:space="preserve"> YM HEIGHTS 273S</t>
  </si>
  <si>
    <t xml:space="preserve">  YM INTELLIGENT 143S</t>
  </si>
  <si>
    <t xml:space="preserve"> vessel unknow) To be notified</t>
  </si>
  <si>
    <t xml:space="preserve"> YM INSTRUCTION 228S</t>
  </si>
  <si>
    <t xml:space="preserve">  YM HARMONY 304S</t>
  </si>
  <si>
    <t xml:space="preserve"> YM INTELLIGENT  144S</t>
  </si>
  <si>
    <t xml:space="preserve">  (vessel unknow) To be notified</t>
  </si>
  <si>
    <t xml:space="preserve"> GREEN HORIZON  006S</t>
  </si>
  <si>
    <t xml:space="preserve">  YM INCEPTION 133S</t>
  </si>
  <si>
    <t xml:space="preserve"> GREEN HORIZON  007S</t>
  </si>
  <si>
    <t xml:space="preserve">  YM INCEPTION 134S</t>
  </si>
  <si>
    <t xml:space="preserve"> GREEN HORIZON  008S</t>
  </si>
  <si>
    <t xml:space="preserve"> GREEN HORIZON  009S</t>
  </si>
  <si>
    <t xml:space="preserve"> GREEN HORIZON  010S</t>
  </si>
  <si>
    <t xml:space="preserve"> GREEN HORIZON  011S</t>
  </si>
  <si>
    <t xml:space="preserve">  YM INCEPTION 138S</t>
  </si>
  <si>
    <t xml:space="preserve"> YM HORIZON  300S</t>
  </si>
  <si>
    <t xml:space="preserve"> YM HORIZON  301S</t>
  </si>
  <si>
    <t xml:space="preserve"> YM HORIZON  302S</t>
  </si>
  <si>
    <t xml:space="preserve"> YM HORIZON  304S</t>
  </si>
  <si>
    <t xml:space="preserve"> YM HORIZON  305S</t>
  </si>
  <si>
    <t xml:space="preserve"> MATHU BHUM 225S</t>
  </si>
  <si>
    <t xml:space="preserve"> MATHU BHUM 226S</t>
  </si>
  <si>
    <t xml:space="preserve"> MATHU BHUM 227S</t>
  </si>
  <si>
    <t xml:space="preserve"> MATHU BHUM 228S</t>
  </si>
  <si>
    <t xml:space="preserve"> MATHU BHUM 229S</t>
  </si>
  <si>
    <t xml:space="preserve"> MATHU BHUM 230S</t>
  </si>
  <si>
    <t xml:space="preserve"> YM HORIZON  303S</t>
  </si>
  <si>
    <t xml:space="preserve">  YM HEIGHTS 272N</t>
  </si>
  <si>
    <t xml:space="preserve"> YM INTELLIGENT 142N</t>
  </si>
  <si>
    <t xml:space="preserve"> (vessel unknow) To be notified </t>
  </si>
  <si>
    <t xml:space="preserve">  YM INSTRUCTION 227N </t>
  </si>
  <si>
    <t xml:space="preserve"> YM HEIGHTS 273N</t>
  </si>
  <si>
    <t xml:space="preserve"> YM HARMONY 303N</t>
  </si>
  <si>
    <t xml:space="preserve"> YM INTELLIGENT 143N</t>
  </si>
  <si>
    <t xml:space="preserve"> YM INSTRUCTION 228N</t>
  </si>
  <si>
    <t xml:space="preserve"> YM HEIGHTS 274N</t>
  </si>
  <si>
    <t xml:space="preserve"> YM HARMONY 304N</t>
  </si>
  <si>
    <t xml:space="preserve"> YM INTELLIGENT 144N</t>
  </si>
  <si>
    <t xml:space="preserve">  YM INSTRUCTION  229N</t>
  </si>
  <si>
    <t xml:space="preserve"> YM HEIGHTS  275N</t>
  </si>
  <si>
    <t xml:space="preserve"> YM HAWK 258B</t>
  </si>
  <si>
    <t xml:space="preserve">  ASIATIC DAWN 18003B</t>
  </si>
  <si>
    <t xml:space="preserve"> BAOHANG  18010B</t>
  </si>
  <si>
    <t xml:space="preserve">  MAERSK ATLANTIC 813B</t>
  </si>
  <si>
    <t xml:space="preserve"> YM IMMENSE 254N</t>
  </si>
  <si>
    <t xml:space="preserve"> YM IDEALS 274N</t>
  </si>
  <si>
    <t xml:space="preserve">  YM IMMENSE 255N</t>
  </si>
  <si>
    <t xml:space="preserve">  YM IDEALS 275N</t>
  </si>
  <si>
    <t xml:space="preserve"> YM IMMENSE 256N</t>
  </si>
  <si>
    <t xml:space="preserve"> YM IDEALS 276N</t>
  </si>
  <si>
    <t xml:space="preserve"> YM IMMENSE 257N</t>
  </si>
  <si>
    <t xml:space="preserve"> YM IDEALS  277N</t>
  </si>
  <si>
    <t xml:space="preserve"> YM IMMENSE  258N</t>
  </si>
  <si>
    <t xml:space="preserve"> YM IDEALS  278N</t>
  </si>
  <si>
    <t xml:space="preserve"> YM IMMENSE 259N</t>
  </si>
  <si>
    <t xml:space="preserve">  YM IDEALS 279N</t>
  </si>
  <si>
    <t xml:space="preserve">  YM IMMENSE 260N</t>
  </si>
  <si>
    <t xml:space="preserve">  YM IDEALS 280N</t>
  </si>
  <si>
    <t xml:space="preserve"> YM IMMENSE  261N</t>
  </si>
  <si>
    <t xml:space="preserve"> KUO LONG 0QI1ON1NC</t>
  </si>
  <si>
    <t xml:space="preserve"> KUO LIN 0QI1QN1NC</t>
  </si>
  <si>
    <t xml:space="preserve">  BOX EXPRESS 0QI1SN1NC</t>
  </si>
  <si>
    <t xml:space="preserve"> NORDOCELOT 0QI1UN1NC</t>
  </si>
  <si>
    <t xml:space="preserve"> KUO LONG  0QI1WN1NC</t>
  </si>
  <si>
    <t xml:space="preserve"> KUO LIN 0QI1YN1NC</t>
  </si>
  <si>
    <t xml:space="preserve">  BOX EXPRESS 0QI20N1NC</t>
  </si>
  <si>
    <t xml:space="preserve"> NORDOCELOT  0QI22N1NC</t>
  </si>
  <si>
    <t xml:space="preserve"> KUO LONG 0QI24N1NC</t>
  </si>
  <si>
    <t xml:space="preserve"> KUO LIN 0QI26N1NC</t>
  </si>
  <si>
    <t xml:space="preserve">  BOX EXPRESS  0QI28N1NC</t>
  </si>
  <si>
    <t xml:space="preserve">  NORDOCELOT 0QI2AN1NC</t>
  </si>
  <si>
    <t xml:space="preserve"> KUO LONG  0QI2CN1NC</t>
  </si>
  <si>
    <t xml:space="preserve">  YM INTERACTION 180N</t>
  </si>
  <si>
    <t xml:space="preserve"> YM IMPROVEMENT 167N</t>
  </si>
  <si>
    <t xml:space="preserve"> YM IMAGE 117N</t>
  </si>
  <si>
    <t xml:space="preserve"> YM INAUGURATION 222N</t>
  </si>
  <si>
    <t xml:space="preserve"> YM INTERACTION 181N</t>
  </si>
  <si>
    <t xml:space="preserve">  YM IMPROVEMENT 168N</t>
  </si>
  <si>
    <t xml:space="preserve"> YM IMAGE 118N</t>
  </si>
  <si>
    <t xml:space="preserve"> YM INAUGURATION  223N</t>
  </si>
  <si>
    <t xml:space="preserve"> YM INTERACTION 182N</t>
  </si>
  <si>
    <t xml:space="preserve">  YM IMPROVEMENT 169N</t>
  </si>
  <si>
    <t xml:space="preserve">  YM IMPROVEMENT 167N</t>
  </si>
  <si>
    <t xml:space="preserve"> YM INCEPTION 139S</t>
  </si>
  <si>
    <t xml:space="preserve"> KYOTO TOWER 014S</t>
  </si>
  <si>
    <t xml:space="preserve">  KYOTO TOWER 015S</t>
  </si>
  <si>
    <t xml:space="preserve">  KYOTO TOWER  016S</t>
  </si>
  <si>
    <t xml:space="preserve"> KYOTO TOWER 017S</t>
  </si>
  <si>
    <t xml:space="preserve">  YM HEIGHTS  275S</t>
  </si>
  <si>
    <t xml:space="preserve"> YM HARMONY 305S</t>
  </si>
  <si>
    <t xml:space="preserve">  YM INTELLIGENT 145S</t>
  </si>
  <si>
    <t xml:space="preserve">  AS ROBERTA 004S</t>
  </si>
  <si>
    <t xml:space="preserve"> YM HAWK  262S</t>
  </si>
  <si>
    <t xml:space="preserve">  YM HEIGHTS  276S</t>
  </si>
  <si>
    <t xml:space="preserve">  YM HARMONY 306S</t>
  </si>
  <si>
    <t xml:space="preserve"> YM INTELLIGENT 146S</t>
  </si>
  <si>
    <t xml:space="preserve">  AS ROBERTA 005S</t>
  </si>
  <si>
    <t xml:space="preserve">  YM HAWK 263S</t>
  </si>
  <si>
    <t>TRANSHIPMEN SCHEDULE</t>
  </si>
  <si>
    <t xml:space="preserve"> Containers Ex HaiPhong to CHINA</t>
  </si>
  <si>
    <t>( SERVICE: CVX )</t>
  </si>
  <si>
    <t>CNNGB</t>
  </si>
  <si>
    <t>B BOUND</t>
  </si>
  <si>
    <t>D BOUND</t>
  </si>
  <si>
    <t>REMARK : CNTAO ( QINGDAO ) ; CNSHA ( SHANGHAI ) , CNNGB ( NINGBO )</t>
  </si>
  <si>
    <t xml:space="preserve">  STARSHIP LEO 0DE4GN1PL </t>
  </si>
  <si>
    <t xml:space="preserve"> KING CRIMSON 013S</t>
  </si>
  <si>
    <t xml:space="preserve">  KING CRIMSON 014S</t>
  </si>
  <si>
    <t xml:space="preserve"> KING CRIMSON 015S</t>
  </si>
  <si>
    <t xml:space="preserve"> KING CRIMSON 016S</t>
  </si>
  <si>
    <t xml:space="preserve"> KING CRIMSON 017S</t>
  </si>
  <si>
    <t xml:space="preserve">ETD (SAT) </t>
  </si>
  <si>
    <t xml:space="preserve">REMARK : TWKHH : KAOHSIUNG ; KRPUS: PUSAN ; KRKWY: KWANYANG </t>
  </si>
  <si>
    <t xml:space="preserve"> KOTA JUTA 352S</t>
  </si>
  <si>
    <t xml:space="preserve"> KOTA JUTA 353S</t>
  </si>
  <si>
    <t xml:space="preserve"> KOTA JUTA 354S</t>
  </si>
  <si>
    <t xml:space="preserve"> KOTA JUTA 355S</t>
  </si>
  <si>
    <t xml:space="preserve"> KOTA JUTA 356S</t>
  </si>
  <si>
    <t xml:space="preserve"> KOTA JUTA 357S</t>
  </si>
  <si>
    <t xml:space="preserve">  KOTA JUTA 358S</t>
  </si>
  <si>
    <t xml:space="preserve"> KOTA JUTA 359S</t>
  </si>
  <si>
    <t xml:space="preserve"> KOTA JUTA 360S</t>
  </si>
  <si>
    <t xml:space="preserve"> KOTA JUTA 361S</t>
  </si>
  <si>
    <t>Tel: 02253-550283/84/85 Fax: 02253-550286</t>
  </si>
  <si>
    <t>Haiphong office: R. 603, DG TOWER ,15 TRAN PHU, HP</t>
  </si>
  <si>
    <t>Service: PA3
ETD: Monday &amp; Thursday</t>
  </si>
  <si>
    <r>
      <t xml:space="preserve">CONTAINER EX HAI PHONG TO CHINA </t>
    </r>
    <r>
      <rPr>
        <i/>
        <sz val="10"/>
        <rFont val="Tahoma"/>
        <family val="2"/>
      </rPr>
      <t/>
    </r>
  </si>
  <si>
    <t>SERVICE: TCX</t>
  </si>
  <si>
    <t xml:space="preserve"> Containers Ex HaiPhong to PHILIPPINE</t>
  </si>
  <si>
    <t>( SERVICE: TPS/TPE)</t>
  </si>
  <si>
    <t xml:space="preserve">  STARSHIP LEO  0DE4MN1NC</t>
  </si>
  <si>
    <t xml:space="preserve"> YM INCEPTION 145N</t>
  </si>
  <si>
    <t xml:space="preserve">  NORDLEOPARD  0DE4QN1NC</t>
  </si>
  <si>
    <t xml:space="preserve">  STARSHIP LEO 0DE4SN1NC</t>
  </si>
  <si>
    <t xml:space="preserve">  YM INCEPTION 146N</t>
  </si>
  <si>
    <t xml:space="preserve">  NORDLEOPARD 0DE4WN1NC</t>
  </si>
  <si>
    <t xml:space="preserve"> STARSHIP LEO 0DE4YN1NC</t>
  </si>
  <si>
    <t xml:space="preserve"> YM HAWK 264D</t>
  </si>
  <si>
    <t xml:space="preserve"> Containers Ex HaiPhong to Yantian,China</t>
  </si>
  <si>
    <t>CNYTN</t>
  </si>
  <si>
    <t>(SVC: PN2)</t>
  </si>
  <si>
    <t xml:space="preserve"> CONTI CRYSTAL  110E</t>
  </si>
  <si>
    <t xml:space="preserve"> YM INCEPTION 147N</t>
  </si>
  <si>
    <t xml:space="preserve"> NORDLEOPARD 0DE52N1NC</t>
  </si>
  <si>
    <t xml:space="preserve"> STARSHIP LEO  0DE54N1NC</t>
  </si>
  <si>
    <t xml:space="preserve"> YM INTELLIGENT  147D</t>
  </si>
  <si>
    <t xml:space="preserve">  YM INCREMENT 206D</t>
  </si>
  <si>
    <t xml:space="preserve"> YM HEIGHTS 278D</t>
  </si>
  <si>
    <t xml:space="preserve"> YM HARMONY  308D</t>
  </si>
  <si>
    <t xml:space="preserve"> YM INTELLIGENT  148D</t>
  </si>
  <si>
    <t xml:space="preserve">  YM INCREMENT  207D</t>
  </si>
  <si>
    <t xml:space="preserve">  YM HAWK 265D</t>
  </si>
  <si>
    <t xml:space="preserve"> YM HEIGHTS  279D</t>
  </si>
  <si>
    <t xml:space="preserve"> YM HARMONY  309D</t>
  </si>
  <si>
    <t xml:space="preserve">WE ALSO PROVIDE SERVICES TO: </t>
  </si>
  <si>
    <r>
      <t xml:space="preserve">MEDITERRANEAN( </t>
    </r>
    <r>
      <rPr>
        <sz val="9"/>
        <rFont val="Arial"/>
        <family val="2"/>
      </rPr>
      <t>Port Said, Livorno, Napoli, Istanbul, Alexandira…)</t>
    </r>
    <r>
      <rPr>
        <b/>
        <sz val="9"/>
        <rFont val="Arial"/>
        <family val="2"/>
      </rPr>
      <t xml:space="preserve">, RED SEA( </t>
    </r>
    <r>
      <rPr>
        <sz val="9"/>
        <rFont val="Arial"/>
        <family val="2"/>
      </rPr>
      <t>Jeddah, Sokhna,Aqaba, Port Sudan)</t>
    </r>
    <r>
      <rPr>
        <b/>
        <sz val="9"/>
        <rFont val="Arial"/>
        <family val="2"/>
      </rPr>
      <t>, EUROPE</t>
    </r>
    <r>
      <rPr>
        <sz val="9"/>
        <rFont val="Arial"/>
        <family val="2"/>
      </rPr>
      <t>( St Peterburg,Hamburg, Rotterdam, Antwerp...)</t>
    </r>
  </si>
  <si>
    <r>
      <t>USA</t>
    </r>
    <r>
      <rPr>
        <sz val="9"/>
        <rFont val="Arial"/>
        <family val="2"/>
      </rPr>
      <t>( Los Angeles, New York…</t>
    </r>
    <r>
      <rPr>
        <b/>
        <sz val="9"/>
        <rFont val="Arial"/>
        <family val="2"/>
      </rPr>
      <t>), AUSTRALIA</t>
    </r>
    <r>
      <rPr>
        <sz val="9"/>
        <rFont val="Arial"/>
        <family val="2"/>
      </rPr>
      <t>( Sydney, Melbourne, Brisbane)</t>
    </r>
    <r>
      <rPr>
        <b/>
        <sz val="9"/>
        <rFont val="Arial"/>
        <family val="2"/>
      </rPr>
      <t>, MIDDLE EAST</t>
    </r>
    <r>
      <rPr>
        <sz val="9"/>
        <rFont val="Arial"/>
        <family val="2"/>
      </rPr>
      <t>( Karachi, Mundra, New Delhi…)</t>
    </r>
    <r>
      <rPr>
        <b/>
        <sz val="9"/>
        <rFont val="Arial"/>
        <family val="2"/>
      </rPr>
      <t xml:space="preserve">, ASIA </t>
    </r>
    <r>
      <rPr>
        <sz val="9"/>
        <rFont val="Arial"/>
        <family val="2"/>
      </rPr>
      <t>( Taiwan, Philippine,Thailand, China…)</t>
    </r>
  </si>
  <si>
    <t>For further information pls contact with Mr. Dang ( 0908271604 ), Mr. Huy ( 0904276211 ) ; Mr. Toan  ( 0936717988); Mr. Hoang (0902284318); Mr. Hung (0936726560)</t>
  </si>
  <si>
    <t>Plesae visit our website for online schedule</t>
  </si>
  <si>
    <t>Service KVM - ETD SAT</t>
  </si>
  <si>
    <t>Service SE8 - ETD MON</t>
  </si>
  <si>
    <t>SI Cut-off time</t>
  </si>
  <si>
    <t xml:space="preserve">16h00 THU
</t>
  </si>
  <si>
    <t xml:space="preserve">14h00 FRI of previous week
</t>
  </si>
  <si>
    <t>VGM Cut-off time</t>
  </si>
  <si>
    <t xml:space="preserve">14h00 THU
</t>
  </si>
  <si>
    <t>CY Cut-off time</t>
  </si>
  <si>
    <t xml:space="preserve">16H00 THU
</t>
  </si>
  <si>
    <t xml:space="preserve">16h00 FRI of previous week
</t>
  </si>
  <si>
    <t>Service TSE-D - ETD SUN</t>
  </si>
  <si>
    <t>Service TSE-A - ETD THU</t>
  </si>
  <si>
    <t xml:space="preserve">13h00 FRI
</t>
  </si>
  <si>
    <t xml:space="preserve">10h00 WED
</t>
  </si>
  <si>
    <t xml:space="preserve">15h00 FRI
</t>
  </si>
  <si>
    <t xml:space="preserve">12h00 WED
</t>
  </si>
  <si>
    <t>Any inquiry, please contact:</t>
  </si>
  <si>
    <t>ymhph@vn.yangming.com</t>
  </si>
  <si>
    <t xml:space="preserve"> NAGOYA EXPRESS 057E</t>
  </si>
  <si>
    <t xml:space="preserve">  NORTHERN JAGUAR  302E</t>
  </si>
  <si>
    <t xml:space="preserve"> TSINGTAO EXPRESS  066E</t>
  </si>
  <si>
    <t xml:space="preserve"> PRAGUE EXPRESS  061E</t>
  </si>
  <si>
    <t xml:space="preserve"> YM UNISON  081E</t>
  </si>
  <si>
    <t xml:space="preserve">  SOFIA EXPRESS 054E</t>
  </si>
  <si>
    <t xml:space="preserve">  ONE COSMOS  069E </t>
  </si>
  <si>
    <t xml:space="preserve"> NORTHERN JAGUAR  303E</t>
  </si>
  <si>
    <t xml:space="preserve">  CONTI CRYSTAL  111E</t>
  </si>
  <si>
    <t xml:space="preserve">  TSINGTAO EXPRESS 067E</t>
  </si>
  <si>
    <t xml:space="preserve">  PRAGUE EXPRESS  062E</t>
  </si>
  <si>
    <t xml:space="preserve"> YM UNISON  082E</t>
  </si>
  <si>
    <t xml:space="preserve"> SOFIA EXPRESS  055E</t>
  </si>
  <si>
    <t xml:space="preserve">  ONE COSMOS 070E</t>
  </si>
  <si>
    <t xml:space="preserve"> NORTHERN JAGUAR  304E</t>
  </si>
  <si>
    <t xml:space="preserve"> SINAR BANGKA 301S</t>
  </si>
  <si>
    <t xml:space="preserve"> SINAR BANGKA 302S</t>
  </si>
  <si>
    <t xml:space="preserve"> SINAR BANGKA 303S</t>
  </si>
  <si>
    <t xml:space="preserve"> SINAR BANGKA 304S</t>
  </si>
  <si>
    <t xml:space="preserve"> SINAR BANGKA 305S</t>
  </si>
  <si>
    <t xml:space="preserve"> SINAR BANGKA 306S</t>
  </si>
  <si>
    <t xml:space="preserve"> SINAR BANGKA 307S</t>
  </si>
  <si>
    <t xml:space="preserve"> SINAR BANGKA 308S</t>
  </si>
  <si>
    <t xml:space="preserve"> SINAR BANGKA 309S</t>
  </si>
  <si>
    <t xml:space="preserve"> SINAR BANGKA 310S</t>
  </si>
  <si>
    <t>ETD (Mon &amp; Thur)</t>
  </si>
  <si>
    <t>CNXMN</t>
  </si>
  <si>
    <t>( SVC: TSE-N/PAS)</t>
  </si>
  <si>
    <t xml:space="preserve"> YM INITIATIVE 243S</t>
  </si>
  <si>
    <t xml:space="preserve"> TS PUSAN 20004S</t>
  </si>
  <si>
    <t xml:space="preserve"> MOONCHILD 007D</t>
  </si>
  <si>
    <t xml:space="preserve"> YM HORIZON 329D</t>
  </si>
  <si>
    <t xml:space="preserve"> YM HEIGHTS 285D</t>
  </si>
  <si>
    <t xml:space="preserve"> TAICHUNG 045D</t>
  </si>
  <si>
    <t xml:space="preserve">  YM INCEPTION 157D</t>
  </si>
  <si>
    <t>MOONCHILD 008D</t>
  </si>
  <si>
    <t xml:space="preserve"> YM INTELLIGENT 155D</t>
  </si>
  <si>
    <t xml:space="preserve"> YM HEIGHTS 286D</t>
  </si>
  <si>
    <t xml:space="preserve"> TAICHUNG 046D</t>
  </si>
  <si>
    <t xml:space="preserve">  YM INCEPTION 158D</t>
  </si>
  <si>
    <t xml:space="preserve">  MOONCHILD 009D</t>
  </si>
  <si>
    <t xml:space="preserve"> YM INTELLIGENT 156D</t>
  </si>
  <si>
    <t xml:space="preserve"> YM HEIGHTS  287D</t>
  </si>
  <si>
    <t xml:space="preserve"> TAICHUNG 047D</t>
  </si>
  <si>
    <t xml:space="preserve"> TS PUSAN 20002S</t>
  </si>
  <si>
    <t xml:space="preserve">  TS PUSAN 20003S</t>
  </si>
  <si>
    <t xml:space="preserve">  YM INITIATIVE 244S</t>
  </si>
  <si>
    <t xml:space="preserve"> YM INITIATIVE 245S</t>
  </si>
  <si>
    <t xml:space="preserve">  TS PUSAN 20005S</t>
  </si>
  <si>
    <t xml:space="preserve"> YM INITIATIVE  246S</t>
  </si>
  <si>
    <t xml:space="preserve">  TS PUSAN  20006S</t>
  </si>
  <si>
    <t xml:space="preserve">  YM INITIATIVE  247S</t>
  </si>
  <si>
    <t xml:space="preserve">  TS PUSAN  20007S</t>
  </si>
  <si>
    <t xml:space="preserve"> YM INITIATIVE 248S</t>
  </si>
  <si>
    <t xml:space="preserve"> TS PUSAN  20008S</t>
  </si>
  <si>
    <t xml:space="preserve">  YM INITIATIVE 249S</t>
  </si>
  <si>
    <t>PHDVO</t>
  </si>
  <si>
    <t xml:space="preserve"> YM INCEPTION 181S</t>
  </si>
  <si>
    <t xml:space="preserve">  YM HEIGHTS 308S</t>
  </si>
  <si>
    <t xml:space="preserve">  YM IMMENSE 319S</t>
  </si>
  <si>
    <t xml:space="preserve">  YM HEIGHTS 306S</t>
  </si>
  <si>
    <t xml:space="preserve"> YM IMMENSE 320S</t>
  </si>
  <si>
    <t xml:space="preserve">  YM HEIGHTS 307S</t>
  </si>
  <si>
    <t xml:space="preserve">  YM IMMENSE 321S</t>
  </si>
  <si>
    <t xml:space="preserve">  YM IMMENSE 322S</t>
  </si>
  <si>
    <t xml:space="preserve">  YM HEIGHTS 309S</t>
  </si>
  <si>
    <t xml:space="preserve">  YM IMMENSE 323S</t>
  </si>
  <si>
    <t xml:space="preserve">  YM HEIGHTS 310S</t>
  </si>
  <si>
    <t xml:space="preserve"> YM IMMENSE 324S</t>
  </si>
  <si>
    <t xml:space="preserve"> YM HEIGHTS 311S</t>
  </si>
  <si>
    <t xml:space="preserve">  YM IMMENSE 325S</t>
  </si>
  <si>
    <t xml:space="preserve"> YM HEIGHTS 312S</t>
  </si>
  <si>
    <t xml:space="preserve"> YM HORIZON 347S</t>
  </si>
  <si>
    <t xml:space="preserve"> YM HAWK 288S</t>
  </si>
  <si>
    <t xml:space="preserve">  YM HARMONY 341S</t>
  </si>
  <si>
    <t xml:space="preserve">  YM INCEPTION 182S</t>
  </si>
  <si>
    <t xml:space="preserve"> YM HORIZON 348S</t>
  </si>
  <si>
    <t xml:space="preserve">  YM HAWK 289S</t>
  </si>
  <si>
    <t>YM HARMONY 342S</t>
  </si>
  <si>
    <t xml:space="preserve">  YM INCEPTION 183S</t>
  </si>
  <si>
    <t xml:space="preserve">  YM HORIZON 349S</t>
  </si>
  <si>
    <t xml:space="preserve">  YM HAWK 290S</t>
  </si>
  <si>
    <t xml:space="preserve">  YM HARMONY 343S</t>
  </si>
  <si>
    <t xml:space="preserve"> YM INCEPTION 184S</t>
  </si>
  <si>
    <t xml:space="preserve">  YM HORIZON 350S</t>
  </si>
  <si>
    <t>PA4</t>
  </si>
  <si>
    <t xml:space="preserve">  QINGDAO TOWER 0BY8WN1NC</t>
  </si>
  <si>
    <t xml:space="preserve">  TS KELANG 21006N</t>
  </si>
  <si>
    <t xml:space="preserve"> BEIJING BRIDGE 0BY90N1NC</t>
  </si>
  <si>
    <t xml:space="preserve">  RIO GRANDE 2107N</t>
  </si>
  <si>
    <t xml:space="preserve">  QINGDAO TOWER 0BY94N1NC</t>
  </si>
  <si>
    <t xml:space="preserve">  TS KELANG 21007N</t>
  </si>
  <si>
    <t>VESSEL UNKNOW</t>
  </si>
  <si>
    <t xml:space="preserve"> SOL PROMISE 106B</t>
  </si>
  <si>
    <t xml:space="preserve"> JAN 21011B</t>
  </si>
  <si>
    <t xml:space="preserve">  PUTNAM 21007B</t>
  </si>
  <si>
    <t xml:space="preserve"> ASIAN ACE 131N</t>
  </si>
  <si>
    <t xml:space="preserve">  SOL PROMISE 107B</t>
  </si>
  <si>
    <t xml:space="preserve">  JAN 21012B</t>
  </si>
  <si>
    <t xml:space="preserve"> PUTNAM 21008B</t>
  </si>
  <si>
    <t xml:space="preserve">  ASIAN ACE 135N</t>
  </si>
  <si>
    <t xml:space="preserve"> SOL PROMISE 108B</t>
  </si>
  <si>
    <t xml:space="preserve">  JAN 21013B</t>
  </si>
  <si>
    <t xml:space="preserve"> PUTNAM 21009B</t>
  </si>
  <si>
    <t xml:space="preserve"> ASIAN ACE 139N</t>
  </si>
  <si>
    <t xml:space="preserve"> SOL PROMISE 109B</t>
  </si>
  <si>
    <t xml:space="preserve">  JAN 21014B</t>
  </si>
  <si>
    <t xml:space="preserve">  PUTNAM 21010B</t>
  </si>
  <si>
    <t xml:space="preserve"> JAN 21010D</t>
  </si>
  <si>
    <t xml:space="preserve"> PUTNAM 21006D</t>
  </si>
  <si>
    <t xml:space="preserve"> Blank sailing</t>
  </si>
  <si>
    <t xml:space="preserve">  SOL PROMISE 106D</t>
  </si>
  <si>
    <t xml:space="preserve">  JAN 21011D</t>
  </si>
  <si>
    <t xml:space="preserve"> PUTNAM 21007D</t>
  </si>
  <si>
    <t xml:space="preserve"> ASIAN ACE 133W</t>
  </si>
  <si>
    <t xml:space="preserve">  SOL PROMISE 107D</t>
  </si>
  <si>
    <t xml:space="preserve">  JAN 21012D</t>
  </si>
  <si>
    <t xml:space="preserve"> PUTNAM 21008D</t>
  </si>
  <si>
    <t xml:space="preserve">  ASIAN ACE 137W</t>
  </si>
  <si>
    <t xml:space="preserve">  SOL PROMISE 108D</t>
  </si>
  <si>
    <t xml:space="preserve"> JAN 21013D</t>
  </si>
  <si>
    <t xml:space="preserve"> PUTNAM 21009D</t>
  </si>
  <si>
    <t xml:space="preserve">  ASIAN ACE 141W</t>
  </si>
  <si>
    <t xml:space="preserve">  SOL PROMISE 109D</t>
  </si>
  <si>
    <t xml:space="preserve">
</t>
  </si>
  <si>
    <t>SI Cut-off time                              : 10:00LT FRI</t>
  </si>
  <si>
    <t>VGM Cut-off time                         : 10:00LT FRI</t>
  </si>
  <si>
    <t>CNSHK</t>
  </si>
  <si>
    <t>REMARK : HKHKG : HONGKONG; CNSHK: SHEKOU, CHINA; JPOSA: OSAKA, JAPAN; JPUKB: KOBE, JAPAN</t>
  </si>
  <si>
    <t>JKX-N</t>
  </si>
  <si>
    <t>Direct Containers Service Ex HaiPhong to HONGKONG, SOUTH CHINA, JAPAN KANSAI</t>
  </si>
  <si>
    <t>TS GUANGZHOU 25005N</t>
  </si>
  <si>
    <t xml:space="preserve"> YM INAUGURATION 315N</t>
  </si>
  <si>
    <t>INTERASIA FORWARD N164</t>
  </si>
  <si>
    <t>TS GUANGZHOU 25006N</t>
  </si>
  <si>
    <t xml:space="preserve"> YM INAUGURATION 316N</t>
  </si>
  <si>
    <t>INTERASIA FORWARD N165</t>
  </si>
  <si>
    <t>( SERVICE: JKX-N )</t>
  </si>
  <si>
    <t>Service JKX-N  ETD MON</t>
  </si>
  <si>
    <t>CY Cut-off time                            : 11:00LT SAT</t>
  </si>
  <si>
    <t>Any inquiry, please contact        : ymhph@vn.yangming.com</t>
  </si>
  <si>
    <t>TS GUANGZHOU 25007N</t>
  </si>
  <si>
    <t xml:space="preserve"> YM INAUGURATION 317N</t>
  </si>
  <si>
    <t>INTERASIA FORWARD N166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</si>
</sst>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"/>
    <numFmt numFmtId="165" formatCode="&quot;$&quot;#,##0.00"/>
    <numFmt numFmtId="166" formatCode="000"/>
  </numFmts>
  <fonts count="61">
    <font>
      <sz val="12"/>
      <name val=".VnTime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b/>
      <i/>
      <sz val="10"/>
      <name val="Arial"/>
      <family val="2"/>
    </font>
    <font>
      <sz val="10"/>
      <name val="Verdana"/>
      <family val="2"/>
    </font>
    <font>
      <b/>
      <sz val="16"/>
      <name val=".VnArialH"/>
      <family val="2"/>
    </font>
    <font>
      <b/>
      <sz val="21"/>
      <name val=".VnArialH"/>
      <family val="2"/>
    </font>
    <font>
      <sz val="21"/>
      <name val=".VnArialH"/>
      <family val="2"/>
    </font>
    <font>
      <b/>
      <sz val="10"/>
      <name val=".VnArial"/>
      <family val="2"/>
    </font>
    <font>
      <sz val="12"/>
      <name val=".VnArialH"/>
      <family val="2"/>
    </font>
    <font>
      <sz val="10"/>
      <name val=".VnArial"/>
      <family val="2"/>
    </font>
    <font>
      <sz val="8"/>
      <name val=".vntime"/>
      <family val="2"/>
    </font>
    <font>
      <b/>
      <sz val="10"/>
      <name val="Tahoma"/>
      <family val="2"/>
    </font>
    <font>
      <i/>
      <sz val="10"/>
      <name val="Tahoma"/>
      <family val="2"/>
    </font>
    <font>
      <b/>
      <u/>
      <sz val="10"/>
      <name val="Tahoma"/>
      <family val="2"/>
    </font>
    <font>
      <sz val="12"/>
      <name val=".VnTime"/>
      <family val="2"/>
    </font>
    <font>
      <sz val="10"/>
      <name val=".VnTime"/>
      <family val="2"/>
    </font>
    <font>
      <b/>
      <sz val="10"/>
      <name val="Helv"/>
    </font>
    <font>
      <b/>
      <sz val="12"/>
      <name val=".VnTime"/>
      <family val="2"/>
    </font>
    <font>
      <b/>
      <i/>
      <sz val="12"/>
      <name val="Times New Roman"/>
      <family val="1"/>
    </font>
    <font>
      <b/>
      <sz val="11"/>
      <name val="Arial"/>
      <family val="2"/>
    </font>
    <font>
      <b/>
      <i/>
      <sz val="14"/>
      <name val="Times New Roman"/>
      <family val="1"/>
    </font>
    <font>
      <b/>
      <sz val="18"/>
      <name val=".VnArialH"/>
      <family val="2"/>
    </font>
    <font>
      <b/>
      <sz val="22"/>
      <name val=".VnArialH"/>
      <family val="2"/>
    </font>
    <font>
      <sz val="22"/>
      <name val=".VnArialH"/>
      <family val="2"/>
    </font>
    <font>
      <b/>
      <sz val="9"/>
      <name val=".VnArial"/>
      <family val="2"/>
    </font>
    <font>
      <sz val="9"/>
      <name val="Arial"/>
      <family val="2"/>
    </font>
    <font>
      <b/>
      <sz val="14"/>
      <name val=".VnSouthernH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.VnArialH"/>
      <family val="2"/>
    </font>
    <font>
      <sz val="8"/>
      <name val=".VnArialH"/>
      <family val="2"/>
    </font>
    <font>
      <i/>
      <sz val="8"/>
      <name val=".VnSouthernH"/>
      <family val="2"/>
    </font>
    <font>
      <sz val="11"/>
      <name val="Arial"/>
      <family val="2"/>
    </font>
    <font>
      <b/>
      <sz val="11"/>
      <name val=".VnArialH"/>
      <family val="2"/>
    </font>
    <font>
      <sz val="10"/>
      <name val="Tahoma"/>
      <family val="2"/>
    </font>
    <font>
      <i/>
      <sz val="10"/>
      <name val=".VnArialH"/>
      <family val="2"/>
    </font>
    <font>
      <sz val="10"/>
      <name val=".VnArialH"/>
      <family val="2"/>
    </font>
    <font>
      <sz val="12"/>
      <name val=".VnTime"/>
      <family val="2"/>
    </font>
    <font>
      <b/>
      <sz val="8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20"/>
      <name val=".VnArialH"/>
      <family val="2"/>
    </font>
    <font>
      <i/>
      <sz val="10"/>
      <name val=".VnArial"/>
      <family val="2"/>
    </font>
    <font>
      <b/>
      <i/>
      <sz val="9"/>
      <name val="Arial"/>
      <family val="2"/>
    </font>
    <font>
      <u/>
      <sz val="10"/>
      <color theme="10"/>
      <name val=".VnTime"/>
      <family val="2"/>
    </font>
    <font>
      <u/>
      <sz val="9"/>
      <color theme="10"/>
      <name val="Arial"/>
      <family val="2"/>
    </font>
    <font>
      <sz val="9"/>
      <name val="細明體"/>
      <family val="3"/>
      <charset val="136"/>
    </font>
    <font>
      <b/>
      <i/>
      <sz val="11"/>
      <name val=".VnArial"/>
    </font>
    <font>
      <i/>
      <sz val="11"/>
      <name val=".VnArialH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9"/>
      <name val="Helv"/>
    </font>
    <font>
      <b/>
      <sz val="9"/>
      <name val=".VnTime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" fillId="0" borderId="0"/>
    <xf numFmtId="0" fontId="51" fillId="0" borderId="0" applyNumberFormat="0" applyFill="0" applyBorder="0" applyAlignment="0" applyProtection="0"/>
  </cellStyleXfs>
  <cellXfs count="381">
    <xf numFmtId="0" fontId="0" fillId="0" borderId="0" xfId="0"/>
    <xf numFmtId="49" fontId="3" fillId="2" borderId="0" xfId="0" applyNumberFormat="1" applyFont="1" applyFill="1"/>
    <xf numFmtId="49" fontId="9" fillId="2" borderId="0" xfId="0" applyNumberFormat="1" applyFont="1" applyFill="1"/>
    <xf numFmtId="49" fontId="10" fillId="2" borderId="0" xfId="0" applyNumberFormat="1" applyFont="1" applyFill="1"/>
    <xf numFmtId="49" fontId="11" fillId="2" borderId="0" xfId="0" applyNumberFormat="1" applyFont="1" applyFill="1"/>
    <xf numFmtId="49" fontId="12" fillId="2" borderId="0" xfId="0" applyNumberFormat="1" applyFont="1" applyFill="1"/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20" fillId="2" borderId="0" xfId="0" applyFont="1" applyFill="1"/>
    <xf numFmtId="165" fontId="5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49" fontId="2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/>
    <xf numFmtId="49" fontId="2" fillId="2" borderId="0" xfId="0" applyNumberFormat="1" applyFont="1" applyFill="1"/>
    <xf numFmtId="0" fontId="23" fillId="2" borderId="0" xfId="0" applyFont="1" applyFill="1"/>
    <xf numFmtId="49" fontId="25" fillId="2" borderId="0" xfId="0" applyNumberFormat="1" applyFont="1" applyFill="1"/>
    <xf numFmtId="49" fontId="26" fillId="2" borderId="0" xfId="0" applyNumberFormat="1" applyFont="1" applyFill="1"/>
    <xf numFmtId="49" fontId="27" fillId="2" borderId="0" xfId="0" applyNumberFormat="1" applyFont="1" applyFill="1" applyAlignment="1">
      <alignment horizontal="center"/>
    </xf>
    <xf numFmtId="49" fontId="28" fillId="2" borderId="0" xfId="0" applyNumberFormat="1" applyFont="1" applyFill="1"/>
    <xf numFmtId="49" fontId="29" fillId="2" borderId="0" xfId="0" applyNumberFormat="1" applyFont="1" applyFill="1"/>
    <xf numFmtId="49" fontId="30" fillId="2" borderId="0" xfId="0" applyNumberFormat="1" applyFont="1" applyFill="1"/>
    <xf numFmtId="49" fontId="31" fillId="2" borderId="0" xfId="0" applyNumberFormat="1" applyFont="1" applyFill="1"/>
    <xf numFmtId="49" fontId="31" fillId="2" borderId="0" xfId="0" applyNumberFormat="1" applyFont="1" applyFill="1" applyAlignment="1">
      <alignment horizontal="center"/>
    </xf>
    <xf numFmtId="49" fontId="32" fillId="2" borderId="0" xfId="0" applyNumberFormat="1" applyFont="1" applyFill="1"/>
    <xf numFmtId="49" fontId="13" fillId="2" borderId="0" xfId="0" applyNumberFormat="1" applyFont="1" applyFill="1" applyAlignment="1">
      <alignment wrapText="1"/>
    </xf>
    <xf numFmtId="49" fontId="22" fillId="2" borderId="0" xfId="0" applyNumberFormat="1" applyFont="1" applyFill="1"/>
    <xf numFmtId="49" fontId="34" fillId="2" borderId="0" xfId="0" applyNumberFormat="1" applyFont="1" applyFill="1"/>
    <xf numFmtId="49" fontId="35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center" vertical="center"/>
    </xf>
    <xf numFmtId="49" fontId="37" fillId="2" borderId="0" xfId="0" applyNumberFormat="1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/>
    </xf>
    <xf numFmtId="49" fontId="36" fillId="2" borderId="0" xfId="0" applyNumberFormat="1" applyFont="1" applyFill="1" applyAlignment="1">
      <alignment horizontal="centerContinuous" vertical="center"/>
    </xf>
    <xf numFmtId="0" fontId="38" fillId="2" borderId="0" xfId="0" applyFont="1" applyFill="1" applyAlignment="1">
      <alignment horizontal="center"/>
    </xf>
    <xf numFmtId="0" fontId="38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164" fontId="22" fillId="2" borderId="1" xfId="0" applyNumberFormat="1" applyFont="1" applyFill="1" applyBorder="1" applyAlignment="1">
      <alignment horizontal="center" vertical="center"/>
    </xf>
    <xf numFmtId="49" fontId="39" fillId="2" borderId="0" xfId="0" applyNumberFormat="1" applyFont="1" applyFill="1"/>
    <xf numFmtId="164" fontId="22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left"/>
    </xf>
    <xf numFmtId="49" fontId="40" fillId="2" borderId="0" xfId="0" applyNumberFormat="1" applyFont="1" applyFill="1"/>
    <xf numFmtId="49" fontId="30" fillId="2" borderId="0" xfId="0" applyNumberFormat="1" applyFont="1" applyFill="1" applyAlignment="1">
      <alignment horizontal="center"/>
    </xf>
    <xf numFmtId="49" fontId="36" fillId="2" borderId="0" xfId="0" applyNumberFormat="1" applyFont="1" applyFill="1" applyAlignment="1">
      <alignment vertical="center"/>
    </xf>
    <xf numFmtId="49" fontId="36" fillId="2" borderId="0" xfId="0" applyNumberFormat="1" applyFont="1" applyFill="1"/>
    <xf numFmtId="49" fontId="2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left"/>
    </xf>
    <xf numFmtId="0" fontId="41" fillId="2" borderId="0" xfId="0" applyFont="1" applyFill="1"/>
    <xf numFmtId="49" fontId="22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49" fontId="22" fillId="2" borderId="0" xfId="0" applyNumberFormat="1" applyFont="1" applyFill="1" applyAlignment="1">
      <alignment horizontal="center"/>
    </xf>
    <xf numFmtId="49" fontId="22" fillId="2" borderId="0" xfId="0" applyNumberFormat="1" applyFont="1" applyFill="1" applyAlignment="1">
      <alignment horizontal="left"/>
    </xf>
    <xf numFmtId="49" fontId="22" fillId="2" borderId="0" xfId="0" applyNumberFormat="1" applyFont="1" applyFill="1" applyAlignment="1">
      <alignment horizontal="center" wrapText="1"/>
    </xf>
    <xf numFmtId="49" fontId="4" fillId="3" borderId="0" xfId="0" applyNumberFormat="1" applyFont="1" applyFill="1"/>
    <xf numFmtId="49" fontId="2" fillId="3" borderId="0" xfId="0" applyNumberFormat="1" applyFont="1" applyFill="1"/>
    <xf numFmtId="49" fontId="9" fillId="3" borderId="0" xfId="0" applyNumberFormat="1" applyFont="1" applyFill="1"/>
    <xf numFmtId="49" fontId="28" fillId="3" borderId="0" xfId="0" applyNumberFormat="1" applyFont="1" applyFill="1"/>
    <xf numFmtId="49" fontId="2" fillId="3" borderId="2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21" fillId="3" borderId="0" xfId="0" applyFont="1" applyFill="1"/>
    <xf numFmtId="49" fontId="3" fillId="3" borderId="0" xfId="0" applyNumberFormat="1" applyFont="1" applyFill="1"/>
    <xf numFmtId="49" fontId="7" fillId="3" borderId="0" xfId="0" applyNumberFormat="1" applyFont="1" applyFill="1"/>
    <xf numFmtId="49" fontId="8" fillId="3" borderId="0" xfId="0" applyNumberFormat="1" applyFont="1" applyFill="1"/>
    <xf numFmtId="0" fontId="17" fillId="3" borderId="0" xfId="0" applyFont="1" applyFill="1"/>
    <xf numFmtId="49" fontId="10" fillId="3" borderId="0" xfId="0" applyNumberFormat="1" applyFont="1" applyFill="1"/>
    <xf numFmtId="49" fontId="14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49" fontId="12" fillId="3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2" fillId="3" borderId="0" xfId="0" applyFont="1" applyFill="1"/>
    <xf numFmtId="0" fontId="19" fillId="3" borderId="0" xfId="0" applyFont="1" applyFill="1"/>
    <xf numFmtId="0" fontId="20" fillId="3" borderId="0" xfId="0" applyFont="1" applyFill="1"/>
    <xf numFmtId="165" fontId="5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centerContinuous" vertical="center"/>
    </xf>
    <xf numFmtId="0" fontId="4" fillId="3" borderId="0" xfId="0" applyFont="1" applyFill="1"/>
    <xf numFmtId="0" fontId="6" fillId="3" borderId="0" xfId="0" applyFont="1" applyFill="1" applyAlignment="1">
      <alignment horizont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left" vertical="center"/>
    </xf>
    <xf numFmtId="49" fontId="31" fillId="2" borderId="0" xfId="2" applyNumberFormat="1" applyFont="1" applyFill="1"/>
    <xf numFmtId="49" fontId="32" fillId="2" borderId="0" xfId="2" applyNumberFormat="1" applyFont="1" applyFill="1"/>
    <xf numFmtId="0" fontId="3" fillId="2" borderId="0" xfId="2" applyFont="1" applyFill="1"/>
    <xf numFmtId="49" fontId="31" fillId="2" borderId="0" xfId="2" applyNumberFormat="1" applyFont="1" applyFill="1" applyAlignment="1">
      <alignment horizontal="center"/>
    </xf>
    <xf numFmtId="0" fontId="28" fillId="2" borderId="0" xfId="2" applyFont="1" applyFill="1"/>
    <xf numFmtId="49" fontId="33" fillId="2" borderId="0" xfId="2" applyNumberFormat="1" applyFont="1" applyFill="1" applyAlignment="1">
      <alignment horizontal="left" vertical="center" wrapText="1"/>
    </xf>
    <xf numFmtId="49" fontId="4" fillId="2" borderId="0" xfId="2" applyNumberFormat="1" applyFont="1" applyFill="1"/>
    <xf numFmtId="164" fontId="2" fillId="2" borderId="0" xfId="2" applyNumberFormat="1" applyFont="1" applyFill="1" applyAlignment="1">
      <alignment horizontal="center" vertical="center"/>
    </xf>
    <xf numFmtId="49" fontId="2" fillId="2" borderId="0" xfId="2" applyNumberFormat="1" applyFont="1" applyFill="1" applyAlignment="1">
      <alignment horizontal="center" vertical="center"/>
    </xf>
    <xf numFmtId="49" fontId="2" fillId="2" borderId="0" xfId="2" applyNumberFormat="1" applyFont="1" applyFill="1" applyAlignment="1">
      <alignment horizontal="left" vertical="center"/>
    </xf>
    <xf numFmtId="49" fontId="4" fillId="2" borderId="4" xfId="2" applyNumberFormat="1" applyFont="1" applyFill="1" applyBorder="1"/>
    <xf numFmtId="49" fontId="2" fillId="4" borderId="6" xfId="2" applyNumberFormat="1" applyFont="1" applyFill="1" applyBorder="1" applyAlignment="1">
      <alignment horizontal="center"/>
    </xf>
    <xf numFmtId="49" fontId="2" fillId="4" borderId="4" xfId="2" applyNumberFormat="1" applyFont="1" applyFill="1" applyBorder="1" applyAlignment="1">
      <alignment horizontal="center"/>
    </xf>
    <xf numFmtId="49" fontId="4" fillId="2" borderId="3" xfId="2" applyNumberFormat="1" applyFont="1" applyFill="1" applyBorder="1"/>
    <xf numFmtId="49" fontId="2" fillId="4" borderId="3" xfId="2" applyNumberFormat="1" applyFont="1" applyFill="1" applyBorder="1" applyAlignment="1">
      <alignment horizontal="center"/>
    </xf>
    <xf numFmtId="49" fontId="4" fillId="2" borderId="2" xfId="2" applyNumberFormat="1" applyFont="1" applyFill="1" applyBorder="1"/>
    <xf numFmtId="49" fontId="2" fillId="4" borderId="5" xfId="2" applyNumberFormat="1" applyFont="1" applyFill="1" applyBorder="1" applyAlignment="1">
      <alignment horizontal="center"/>
    </xf>
    <xf numFmtId="49" fontId="2" fillId="4" borderId="2" xfId="2" applyNumberFormat="1" applyFont="1" applyFill="1" applyBorder="1" applyAlignment="1">
      <alignment horizontal="center"/>
    </xf>
    <xf numFmtId="164" fontId="31" fillId="3" borderId="0" xfId="2" applyNumberFormat="1" applyFont="1" applyFill="1" applyAlignment="1">
      <alignment horizontal="center"/>
    </xf>
    <xf numFmtId="49" fontId="2" fillId="2" borderId="1" xfId="2" applyNumberFormat="1" applyFont="1" applyFill="1" applyBorder="1" applyAlignment="1">
      <alignment horizontal="center" vertical="center"/>
    </xf>
    <xf numFmtId="49" fontId="2" fillId="3" borderId="12" xfId="2" applyNumberFormat="1" applyFont="1" applyFill="1" applyBorder="1" applyAlignment="1">
      <alignment horizontal="center" vertical="center"/>
    </xf>
    <xf numFmtId="49" fontId="2" fillId="2" borderId="4" xfId="2" applyNumberFormat="1" applyFont="1" applyFill="1" applyBorder="1" applyAlignment="1">
      <alignment horizontal="center" vertical="center"/>
    </xf>
    <xf numFmtId="49" fontId="28" fillId="2" borderId="0" xfId="2" applyNumberFormat="1" applyFont="1" applyFill="1"/>
    <xf numFmtId="49" fontId="30" fillId="2" borderId="0" xfId="2" applyNumberFormat="1" applyFont="1" applyFill="1"/>
    <xf numFmtId="49" fontId="22" fillId="2" borderId="0" xfId="2" applyNumberFormat="1" applyFont="1" applyFill="1"/>
    <xf numFmtId="49" fontId="30" fillId="2" borderId="0" xfId="2" applyNumberFormat="1" applyFont="1" applyFill="1" applyAlignment="1">
      <alignment horizontal="center"/>
    </xf>
    <xf numFmtId="49" fontId="29" fillId="2" borderId="0" xfId="2" applyNumberFormat="1" applyFont="1" applyFill="1"/>
    <xf numFmtId="49" fontId="26" fillId="2" borderId="0" xfId="2" applyNumberFormat="1" applyFont="1" applyFill="1"/>
    <xf numFmtId="49" fontId="25" fillId="2" borderId="0" xfId="2" applyNumberFormat="1" applyFont="1" applyFill="1"/>
    <xf numFmtId="49" fontId="9" fillId="2" borderId="0" xfId="2" applyNumberFormat="1" applyFont="1" applyFill="1"/>
    <xf numFmtId="49" fontId="2" fillId="2" borderId="0" xfId="2" applyNumberFormat="1" applyFont="1" applyFill="1"/>
    <xf numFmtId="0" fontId="23" fillId="2" borderId="0" xfId="2" applyFont="1" applyFill="1"/>
    <xf numFmtId="164" fontId="2" fillId="4" borderId="5" xfId="2" applyNumberFormat="1" applyFont="1" applyFill="1" applyBorder="1" applyAlignment="1">
      <alignment horizontal="center" vertical="center"/>
    </xf>
    <xf numFmtId="164" fontId="2" fillId="4" borderId="6" xfId="2" applyNumberFormat="1" applyFont="1" applyFill="1" applyBorder="1" applyAlignment="1">
      <alignment horizontal="center" vertical="center"/>
    </xf>
    <xf numFmtId="49" fontId="2" fillId="5" borderId="2" xfId="2" applyNumberFormat="1" applyFont="1" applyFill="1" applyBorder="1" applyAlignment="1">
      <alignment horizontal="center"/>
    </xf>
    <xf numFmtId="49" fontId="2" fillId="5" borderId="5" xfId="2" applyNumberFormat="1" applyFont="1" applyFill="1" applyBorder="1" applyAlignment="1">
      <alignment horizontal="center"/>
    </xf>
    <xf numFmtId="164" fontId="2" fillId="5" borderId="5" xfId="2" applyNumberFormat="1" applyFont="1" applyFill="1" applyBorder="1" applyAlignment="1">
      <alignment horizontal="center" vertical="center"/>
    </xf>
    <xf numFmtId="49" fontId="2" fillId="5" borderId="3" xfId="2" applyNumberFormat="1" applyFont="1" applyFill="1" applyBorder="1" applyAlignment="1">
      <alignment horizontal="center"/>
    </xf>
    <xf numFmtId="49" fontId="2" fillId="5" borderId="6" xfId="2" applyNumberFormat="1" applyFont="1" applyFill="1" applyBorder="1" applyAlignment="1">
      <alignment horizontal="center"/>
    </xf>
    <xf numFmtId="164" fontId="2" fillId="5" borderId="6" xfId="2" applyNumberFormat="1" applyFont="1" applyFill="1" applyBorder="1" applyAlignment="1">
      <alignment horizontal="center" vertical="center"/>
    </xf>
    <xf numFmtId="49" fontId="2" fillId="5" borderId="4" xfId="2" applyNumberFormat="1" applyFont="1" applyFill="1" applyBorder="1" applyAlignment="1">
      <alignment horizontal="center"/>
    </xf>
    <xf numFmtId="164" fontId="2" fillId="5" borderId="4" xfId="2" applyNumberFormat="1" applyFont="1" applyFill="1" applyBorder="1" applyAlignment="1">
      <alignment horizontal="center" vertical="center"/>
    </xf>
    <xf numFmtId="164" fontId="2" fillId="5" borderId="8" xfId="2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26" fillId="2" borderId="0" xfId="0" applyNumberFormat="1" applyFont="1" applyFill="1" applyAlignment="1">
      <alignment horizontal="center" vertical="center"/>
    </xf>
    <xf numFmtId="49" fontId="28" fillId="2" borderId="0" xfId="0" applyNumberFormat="1" applyFont="1" applyFill="1" applyAlignment="1">
      <alignment horizontal="center" vertical="center"/>
    </xf>
    <xf numFmtId="49" fontId="31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25" fillId="2" borderId="0" xfId="0" applyNumberFormat="1" applyFont="1" applyFill="1" applyAlignment="1">
      <alignment horizontal="left" vertical="center"/>
    </xf>
    <xf numFmtId="49" fontId="26" fillId="2" borderId="0" xfId="0" applyNumberFormat="1" applyFont="1" applyFill="1" applyAlignment="1">
      <alignment horizontal="left" vertical="center"/>
    </xf>
    <xf numFmtId="49" fontId="30" fillId="2" borderId="0" xfId="0" applyNumberFormat="1" applyFont="1" applyFill="1" applyAlignment="1">
      <alignment horizontal="left" vertical="center"/>
    </xf>
    <xf numFmtId="49" fontId="28" fillId="2" borderId="0" xfId="0" applyNumberFormat="1" applyFont="1" applyFill="1" applyAlignment="1">
      <alignment horizontal="left" vertical="center"/>
    </xf>
    <xf numFmtId="49" fontId="22" fillId="2" borderId="0" xfId="0" applyNumberFormat="1" applyFont="1" applyFill="1" applyAlignment="1">
      <alignment horizontal="left" vertical="center"/>
    </xf>
    <xf numFmtId="49" fontId="29" fillId="2" borderId="0" xfId="0" applyNumberFormat="1" applyFont="1" applyFill="1" applyAlignment="1">
      <alignment horizontal="left" vertical="center"/>
    </xf>
    <xf numFmtId="49" fontId="31" fillId="2" borderId="0" xfId="0" applyNumberFormat="1" applyFont="1" applyFill="1" applyAlignment="1">
      <alignment horizontal="left" vertical="center"/>
    </xf>
    <xf numFmtId="49" fontId="32" fillId="2" borderId="0" xfId="0" applyNumberFormat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164" fontId="22" fillId="2" borderId="12" xfId="0" applyNumberFormat="1" applyFont="1" applyFill="1" applyBorder="1" applyAlignment="1">
      <alignment horizontal="center" vertical="center"/>
    </xf>
    <xf numFmtId="0" fontId="23" fillId="2" borderId="0" xfId="1" applyFont="1" applyFill="1"/>
    <xf numFmtId="49" fontId="2" fillId="2" borderId="0" xfId="1" applyNumberFormat="1" applyFont="1" applyFill="1"/>
    <xf numFmtId="49" fontId="26" fillId="2" borderId="0" xfId="1" applyNumberFormat="1" applyFont="1" applyFill="1"/>
    <xf numFmtId="49" fontId="4" fillId="2" borderId="0" xfId="1" applyNumberFormat="1" applyFont="1" applyFill="1"/>
    <xf numFmtId="49" fontId="10" fillId="2" borderId="0" xfId="1" applyNumberFormat="1" applyFont="1" applyFill="1"/>
    <xf numFmtId="49" fontId="39" fillId="2" borderId="0" xfId="1" applyNumberFormat="1" applyFont="1" applyFill="1"/>
    <xf numFmtId="49" fontId="11" fillId="2" borderId="0" xfId="1" applyNumberFormat="1" applyFont="1" applyFill="1"/>
    <xf numFmtId="49" fontId="3" fillId="2" borderId="0" xfId="1" applyNumberFormat="1" applyFont="1" applyFill="1"/>
    <xf numFmtId="49" fontId="12" fillId="2" borderId="0" xfId="1" applyNumberFormat="1" applyFont="1" applyFill="1"/>
    <xf numFmtId="49" fontId="5" fillId="2" borderId="0" xfId="1" applyNumberFormat="1" applyFont="1" applyFill="1"/>
    <xf numFmtId="49" fontId="5" fillId="2" borderId="0" xfId="1" applyNumberFormat="1" applyFont="1" applyFill="1" applyAlignment="1">
      <alignment vertical="top"/>
    </xf>
    <xf numFmtId="49" fontId="22" fillId="2" borderId="1" xfId="1" applyNumberFormat="1" applyFont="1" applyFill="1" applyBorder="1" applyAlignment="1">
      <alignment horizontal="center" vertical="center"/>
    </xf>
    <xf numFmtId="49" fontId="36" fillId="2" borderId="0" xfId="1" applyNumberFormat="1" applyFont="1" applyFill="1" applyAlignment="1">
      <alignment vertical="center"/>
    </xf>
    <xf numFmtId="164" fontId="22" fillId="2" borderId="1" xfId="1" applyNumberFormat="1" applyFont="1" applyFill="1" applyBorder="1" applyAlignment="1">
      <alignment horizontal="center" vertical="center"/>
    </xf>
    <xf numFmtId="1" fontId="22" fillId="2" borderId="12" xfId="1" applyNumberFormat="1" applyFont="1" applyFill="1" applyBorder="1" applyAlignment="1">
      <alignment horizontal="center" vertical="center"/>
    </xf>
    <xf numFmtId="0" fontId="2" fillId="2" borderId="0" xfId="1" applyFont="1" applyFill="1"/>
    <xf numFmtId="165" fontId="2" fillId="2" borderId="0" xfId="1" applyNumberFormat="1" applyFont="1" applyFill="1" applyAlignment="1">
      <alignment horizontal="center"/>
    </xf>
    <xf numFmtId="0" fontId="20" fillId="2" borderId="0" xfId="1" applyFont="1" applyFill="1"/>
    <xf numFmtId="165" fontId="5" fillId="2" borderId="0" xfId="1" applyNumberFormat="1" applyFont="1" applyFill="1" applyAlignment="1">
      <alignment horizontal="left"/>
    </xf>
    <xf numFmtId="0" fontId="17" fillId="2" borderId="0" xfId="1" applyFill="1"/>
    <xf numFmtId="0" fontId="3" fillId="2" borderId="0" xfId="1" applyFont="1" applyFill="1"/>
    <xf numFmtId="49" fontId="2" fillId="2" borderId="0" xfId="1" applyNumberFormat="1" applyFont="1" applyFill="1" applyAlignment="1">
      <alignment horizontal="left" vertical="center"/>
    </xf>
    <xf numFmtId="49" fontId="2" fillId="2" borderId="0" xfId="1" applyNumberFormat="1" applyFont="1" applyFill="1" applyAlignment="1">
      <alignment horizontal="center" vertical="center"/>
    </xf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2" borderId="0" xfId="1" applyFont="1" applyFill="1"/>
    <xf numFmtId="49" fontId="36" fillId="2" borderId="0" xfId="1" applyNumberFormat="1" applyFont="1" applyFill="1"/>
    <xf numFmtId="164" fontId="36" fillId="2" borderId="0" xfId="1" applyNumberFormat="1" applyFont="1" applyFill="1" applyAlignment="1">
      <alignment horizontal="center" vertical="center"/>
    </xf>
    <xf numFmtId="49" fontId="22" fillId="2" borderId="0" xfId="1" applyNumberFormat="1" applyFont="1" applyFill="1"/>
    <xf numFmtId="49" fontId="3" fillId="2" borderId="0" xfId="1" applyNumberFormat="1" applyFont="1" applyFill="1" applyAlignment="1">
      <alignment vertical="center"/>
    </xf>
    <xf numFmtId="49" fontId="2" fillId="2" borderId="0" xfId="1" applyNumberFormat="1" applyFont="1" applyFill="1" applyAlignment="1">
      <alignment vertical="center"/>
    </xf>
    <xf numFmtId="49" fontId="5" fillId="2" borderId="0" xfId="1" applyNumberFormat="1" applyFont="1" applyFill="1" applyAlignment="1">
      <alignment horizontal="left"/>
    </xf>
    <xf numFmtId="0" fontId="38" fillId="2" borderId="0" xfId="1" applyFont="1" applyFill="1" applyAlignment="1">
      <alignment horizontal="center"/>
    </xf>
    <xf numFmtId="0" fontId="38" fillId="2" borderId="0" xfId="1" applyFont="1" applyFill="1"/>
    <xf numFmtId="0" fontId="28" fillId="2" borderId="0" xfId="1" applyFont="1" applyFill="1" applyAlignment="1">
      <alignment horizontal="left"/>
    </xf>
    <xf numFmtId="49" fontId="40" fillId="2" borderId="0" xfId="1" applyNumberFormat="1" applyFont="1" applyFill="1"/>
    <xf numFmtId="164" fontId="22" fillId="2" borderId="0" xfId="1" applyNumberFormat="1" applyFont="1" applyFill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2" fillId="2" borderId="4" xfId="0" applyNumberFormat="1" applyFont="1" applyFill="1" applyBorder="1" applyAlignment="1">
      <alignment horizontal="center" vertical="center"/>
    </xf>
    <xf numFmtId="164" fontId="22" fillId="2" borderId="3" xfId="1" applyNumberFormat="1" applyFont="1" applyFill="1" applyBorder="1" applyAlignment="1">
      <alignment horizontal="center" vertical="center"/>
    </xf>
    <xf numFmtId="164" fontId="43" fillId="6" borderId="12" xfId="0" applyNumberFormat="1" applyFont="1" applyFill="1" applyBorder="1" applyAlignment="1">
      <alignment horizontal="left" vertical="center"/>
    </xf>
    <xf numFmtId="164" fontId="2" fillId="3" borderId="0" xfId="0" applyNumberFormat="1" applyFont="1" applyFill="1" applyAlignment="1">
      <alignment horizontal="center" vertical="center"/>
    </xf>
    <xf numFmtId="164" fontId="22" fillId="2" borderId="4" xfId="1" applyNumberFormat="1" applyFont="1" applyFill="1" applyBorder="1" applyAlignment="1">
      <alignment horizontal="center" vertical="center"/>
    </xf>
    <xf numFmtId="164" fontId="22" fillId="6" borderId="1" xfId="0" applyNumberFormat="1" applyFont="1" applyFill="1" applyBorder="1" applyAlignment="1">
      <alignment horizontal="center" vertical="center"/>
    </xf>
    <xf numFmtId="164" fontId="22" fillId="6" borderId="12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49" fontId="33" fillId="2" borderId="0" xfId="0" applyNumberFormat="1" applyFont="1" applyFill="1" applyAlignment="1">
      <alignment horizontal="left" vertical="center" wrapText="1"/>
    </xf>
    <xf numFmtId="0" fontId="28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9" fontId="22" fillId="2" borderId="9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49" fontId="22" fillId="3" borderId="12" xfId="0" applyNumberFormat="1" applyFont="1" applyFill="1" applyBorder="1" applyAlignment="1">
      <alignment horizontal="center" vertical="center"/>
    </xf>
    <xf numFmtId="49" fontId="33" fillId="2" borderId="0" xfId="0" applyNumberFormat="1" applyFont="1" applyFill="1" applyAlignment="1">
      <alignment horizontal="left" vertical="center"/>
    </xf>
    <xf numFmtId="16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horizontal="center" wrapText="1"/>
    </xf>
    <xf numFmtId="49" fontId="24" fillId="2" borderId="0" xfId="0" applyNumberFormat="1" applyFont="1" applyFill="1" applyAlignment="1">
      <alignment wrapText="1"/>
    </xf>
    <xf numFmtId="49" fontId="45" fillId="2" borderId="0" xfId="0" applyNumberFormat="1" applyFont="1" applyFill="1"/>
    <xf numFmtId="49" fontId="5" fillId="2" borderId="0" xfId="0" applyNumberFormat="1" applyFont="1" applyFill="1"/>
    <xf numFmtId="49" fontId="5" fillId="2" borderId="0" xfId="0" applyNumberFormat="1" applyFont="1" applyFill="1" applyAlignment="1">
      <alignment vertical="top"/>
    </xf>
    <xf numFmtId="49" fontId="43" fillId="2" borderId="1" xfId="0" applyNumberFormat="1" applyFont="1" applyFill="1" applyBorder="1" applyAlignment="1">
      <alignment horizontal="center" vertical="center"/>
    </xf>
    <xf numFmtId="49" fontId="47" fillId="2" borderId="0" xfId="0" applyNumberFormat="1" applyFont="1" applyFill="1" applyAlignment="1">
      <alignment vertical="center"/>
    </xf>
    <xf numFmtId="164" fontId="43" fillId="3" borderId="0" xfId="0" applyNumberFormat="1" applyFont="1" applyFill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wrapText="1"/>
    </xf>
    <xf numFmtId="164" fontId="47" fillId="6" borderId="1" xfId="0" applyNumberFormat="1" applyFont="1" applyFill="1" applyBorder="1" applyAlignment="1">
      <alignment horizontal="center" vertical="center"/>
    </xf>
    <xf numFmtId="164" fontId="47" fillId="3" borderId="1" xfId="0" applyNumberFormat="1" applyFont="1" applyFill="1" applyBorder="1" applyAlignment="1">
      <alignment horizontal="center" vertical="center"/>
    </xf>
    <xf numFmtId="164" fontId="47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36" fillId="6" borderId="1" xfId="0" applyNumberFormat="1" applyFont="1" applyFill="1" applyBorder="1" applyAlignment="1">
      <alignment horizontal="center" vertical="center"/>
    </xf>
    <xf numFmtId="49" fontId="49" fillId="2" borderId="0" xfId="0" applyNumberFormat="1" applyFont="1" applyFill="1"/>
    <xf numFmtId="164" fontId="43" fillId="3" borderId="12" xfId="0" applyNumberFormat="1" applyFont="1" applyFill="1" applyBorder="1" applyAlignment="1">
      <alignment horizontal="left" vertical="center"/>
    </xf>
    <xf numFmtId="49" fontId="48" fillId="3" borderId="0" xfId="0" applyNumberFormat="1" applyFont="1" applyFill="1"/>
    <xf numFmtId="164" fontId="22" fillId="6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49" fontId="50" fillId="2" borderId="0" xfId="0" applyNumberFormat="1" applyFont="1" applyFill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30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/>
    </xf>
    <xf numFmtId="0" fontId="28" fillId="2" borderId="0" xfId="0" applyFont="1" applyFill="1"/>
    <xf numFmtId="0" fontId="52" fillId="0" borderId="0" xfId="3" applyFont="1"/>
    <xf numFmtId="0" fontId="30" fillId="2" borderId="0" xfId="0" applyFont="1" applyFill="1" applyAlignment="1">
      <alignment horizontal="center" vertical="center"/>
    </xf>
    <xf numFmtId="0" fontId="30" fillId="2" borderId="0" xfId="0" applyFont="1" applyFill="1"/>
    <xf numFmtId="0" fontId="17" fillId="2" borderId="0" xfId="0" applyFont="1" applyFill="1"/>
    <xf numFmtId="164" fontId="36" fillId="2" borderId="0" xfId="0" applyNumberFormat="1" applyFont="1" applyFill="1" applyAlignment="1">
      <alignment horizontal="center" vertical="center"/>
    </xf>
    <xf numFmtId="164" fontId="22" fillId="3" borderId="0" xfId="0" applyNumberFormat="1" applyFont="1" applyFill="1" applyAlignment="1">
      <alignment horizontal="center" vertical="center"/>
    </xf>
    <xf numFmtId="164" fontId="47" fillId="2" borderId="0" xfId="0" applyNumberFormat="1" applyFont="1" applyFill="1" applyAlignment="1">
      <alignment horizontal="center" vertical="center"/>
    </xf>
    <xf numFmtId="164" fontId="47" fillId="3" borderId="0" xfId="0" applyNumberFormat="1" applyFont="1" applyFill="1" applyAlignment="1">
      <alignment horizontal="center" vertical="center"/>
    </xf>
    <xf numFmtId="164" fontId="22" fillId="3" borderId="12" xfId="0" applyNumberFormat="1" applyFont="1" applyFill="1" applyBorder="1" applyAlignment="1">
      <alignment horizontal="center" vertical="center"/>
    </xf>
    <xf numFmtId="164" fontId="22" fillId="3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center"/>
    </xf>
    <xf numFmtId="49" fontId="28" fillId="3" borderId="0" xfId="0" applyNumberFormat="1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/>
    <xf numFmtId="0" fontId="28" fillId="3" borderId="0" xfId="0" applyFont="1" applyFill="1" applyAlignment="1">
      <alignment horizontal="center" vertical="center"/>
    </xf>
    <xf numFmtId="0" fontId="23" fillId="3" borderId="0" xfId="0" applyFont="1" applyFill="1"/>
    <xf numFmtId="49" fontId="22" fillId="3" borderId="1" xfId="0" applyNumberFormat="1" applyFont="1" applyFill="1" applyBorder="1" applyAlignment="1">
      <alignment horizontal="center" vertical="center"/>
    </xf>
    <xf numFmtId="49" fontId="30" fillId="3" borderId="0" xfId="0" applyNumberFormat="1" applyFont="1" applyFill="1" applyAlignment="1">
      <alignment horizontal="left" vertical="center"/>
    </xf>
    <xf numFmtId="49" fontId="28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left"/>
    </xf>
    <xf numFmtId="0" fontId="52" fillId="3" borderId="0" xfId="3" applyFont="1" applyFill="1"/>
    <xf numFmtId="0" fontId="30" fillId="3" borderId="0" xfId="0" applyFont="1" applyFill="1" applyAlignment="1">
      <alignment horizontal="center" vertical="center"/>
    </xf>
    <xf numFmtId="0" fontId="30" fillId="3" borderId="0" xfId="0" applyFont="1" applyFill="1"/>
    <xf numFmtId="0" fontId="30" fillId="2" borderId="0" xfId="0" applyFont="1" applyFill="1" applyAlignment="1">
      <alignment vertical="center" wrapText="1"/>
    </xf>
    <xf numFmtId="49" fontId="54" fillId="2" borderId="0" xfId="0" applyNumberFormat="1" applyFont="1" applyFill="1"/>
    <xf numFmtId="49" fontId="55" fillId="2" borderId="0" xfId="0" applyNumberFormat="1" applyFont="1" applyFill="1"/>
    <xf numFmtId="49" fontId="56" fillId="2" borderId="1" xfId="0" applyNumberFormat="1" applyFont="1" applyFill="1" applyBorder="1" applyAlignment="1">
      <alignment horizontal="center" vertical="center"/>
    </xf>
    <xf numFmtId="164" fontId="57" fillId="2" borderId="1" xfId="0" applyNumberFormat="1" applyFont="1" applyFill="1" applyBorder="1" applyAlignment="1">
      <alignment horizontal="center" vertical="center"/>
    </xf>
    <xf numFmtId="164" fontId="58" fillId="2" borderId="1" xfId="0" applyNumberFormat="1" applyFont="1" applyFill="1" applyBorder="1" applyAlignment="1">
      <alignment horizontal="center" vertical="center"/>
    </xf>
    <xf numFmtId="0" fontId="59" fillId="2" borderId="0" xfId="0" applyFont="1" applyFill="1"/>
    <xf numFmtId="165" fontId="30" fillId="2" borderId="0" xfId="0" applyNumberFormat="1" applyFont="1" applyFill="1" applyAlignment="1">
      <alignment horizontal="center"/>
    </xf>
    <xf numFmtId="0" fontId="60" fillId="2" borderId="0" xfId="0" applyFont="1" applyFill="1"/>
    <xf numFmtId="49" fontId="22" fillId="2" borderId="0" xfId="0" applyNumberFormat="1" applyFont="1" applyFill="1" applyAlignment="1">
      <alignment horizontal="center"/>
    </xf>
    <xf numFmtId="49" fontId="50" fillId="2" borderId="0" xfId="0" applyNumberFormat="1" applyFont="1" applyFill="1" applyAlignment="1">
      <alignment horizontal="left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49" fontId="39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49" fontId="48" fillId="2" borderId="0" xfId="0" applyNumberFormat="1" applyFont="1" applyFill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164" fontId="44" fillId="3" borderId="1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9" xfId="0" quotePrefix="1" applyNumberFormat="1" applyFont="1" applyFill="1" applyBorder="1" applyAlignment="1">
      <alignment horizontal="center" vertical="center"/>
    </xf>
    <xf numFmtId="166" fontId="2" fillId="2" borderId="5" xfId="0" applyNumberFormat="1" applyFont="1" applyFill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49" fontId="4" fillId="2" borderId="9" xfId="0" quotePrefix="1" applyNumberFormat="1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 wrapText="1"/>
    </xf>
    <xf numFmtId="49" fontId="33" fillId="2" borderId="0" xfId="2" applyNumberFormat="1" applyFont="1" applyFill="1" applyAlignment="1">
      <alignment horizontal="left" vertical="center" wrapText="1"/>
    </xf>
    <xf numFmtId="164" fontId="2" fillId="5" borderId="9" xfId="2" applyNumberFormat="1" applyFont="1" applyFill="1" applyBorder="1" applyAlignment="1">
      <alignment horizontal="center" vertical="center"/>
    </xf>
    <xf numFmtId="164" fontId="2" fillId="5" borderId="5" xfId="2" applyNumberFormat="1" applyFont="1" applyFill="1" applyBorder="1" applyAlignment="1">
      <alignment horizontal="center" vertical="center"/>
    </xf>
    <xf numFmtId="164" fontId="2" fillId="5" borderId="7" xfId="2" applyNumberFormat="1" applyFont="1" applyFill="1" applyBorder="1" applyAlignment="1">
      <alignment horizontal="center" vertical="center"/>
    </xf>
    <xf numFmtId="164" fontId="2" fillId="5" borderId="6" xfId="2" applyNumberFormat="1" applyFont="1" applyFill="1" applyBorder="1" applyAlignment="1">
      <alignment horizontal="center" vertical="center"/>
    </xf>
    <xf numFmtId="164" fontId="2" fillId="5" borderId="10" xfId="2" applyNumberFormat="1" applyFont="1" applyFill="1" applyBorder="1" applyAlignment="1">
      <alignment horizontal="center" vertical="center"/>
    </xf>
    <xf numFmtId="164" fontId="2" fillId="5" borderId="8" xfId="2" applyNumberFormat="1" applyFont="1" applyFill="1" applyBorder="1" applyAlignment="1">
      <alignment horizontal="center" vertical="center"/>
    </xf>
    <xf numFmtId="164" fontId="2" fillId="5" borderId="2" xfId="2" applyNumberFormat="1" applyFont="1" applyFill="1" applyBorder="1" applyAlignment="1">
      <alignment horizontal="center" vertical="center"/>
    </xf>
    <xf numFmtId="164" fontId="2" fillId="5" borderId="3" xfId="2" applyNumberFormat="1" applyFont="1" applyFill="1" applyBorder="1" applyAlignment="1">
      <alignment horizontal="center" vertical="center"/>
    </xf>
    <xf numFmtId="164" fontId="2" fillId="5" borderId="4" xfId="2" applyNumberFormat="1" applyFont="1" applyFill="1" applyBorder="1" applyAlignment="1">
      <alignment horizontal="center" vertical="center"/>
    </xf>
    <xf numFmtId="164" fontId="2" fillId="4" borderId="9" xfId="2" applyNumberFormat="1" applyFont="1" applyFill="1" applyBorder="1" applyAlignment="1">
      <alignment horizontal="center" vertical="center"/>
    </xf>
    <xf numFmtId="164" fontId="2" fillId="4" borderId="5" xfId="2" applyNumberFormat="1" applyFont="1" applyFill="1" applyBorder="1" applyAlignment="1">
      <alignment horizontal="center" vertical="center"/>
    </xf>
    <xf numFmtId="164" fontId="2" fillId="4" borderId="7" xfId="2" applyNumberFormat="1" applyFont="1" applyFill="1" applyBorder="1" applyAlignment="1">
      <alignment horizontal="center" vertical="center"/>
    </xf>
    <xf numFmtId="164" fontId="2" fillId="4" borderId="6" xfId="2" applyNumberFormat="1" applyFont="1" applyFill="1" applyBorder="1" applyAlignment="1">
      <alignment horizontal="center" vertical="center"/>
    </xf>
    <xf numFmtId="164" fontId="2" fillId="4" borderId="10" xfId="2" applyNumberFormat="1" applyFont="1" applyFill="1" applyBorder="1" applyAlignment="1">
      <alignment horizontal="center" vertical="center"/>
    </xf>
    <xf numFmtId="164" fontId="2" fillId="4" borderId="8" xfId="2" applyNumberFormat="1" applyFont="1" applyFill="1" applyBorder="1" applyAlignment="1">
      <alignment horizontal="center" vertical="center"/>
    </xf>
    <xf numFmtId="164" fontId="2" fillId="4" borderId="2" xfId="2" applyNumberFormat="1" applyFont="1" applyFill="1" applyBorder="1" applyAlignment="1">
      <alignment horizontal="center" vertical="center"/>
    </xf>
    <xf numFmtId="164" fontId="2" fillId="4" borderId="3" xfId="2" applyNumberFormat="1" applyFont="1" applyFill="1" applyBorder="1" applyAlignment="1">
      <alignment horizontal="center" vertical="center"/>
    </xf>
    <xf numFmtId="164" fontId="2" fillId="4" borderId="4" xfId="2" applyNumberFormat="1" applyFont="1" applyFill="1" applyBorder="1" applyAlignment="1">
      <alignment horizontal="center" vertical="center"/>
    </xf>
    <xf numFmtId="49" fontId="2" fillId="3" borderId="12" xfId="2" applyNumberFormat="1" applyFont="1" applyFill="1" applyBorder="1" applyAlignment="1">
      <alignment horizontal="center" vertical="center"/>
    </xf>
    <xf numFmtId="49" fontId="2" fillId="2" borderId="11" xfId="2" applyNumberFormat="1" applyFont="1" applyFill="1" applyBorder="1" applyAlignment="1">
      <alignment horizontal="center" vertical="center"/>
    </xf>
    <xf numFmtId="164" fontId="22" fillId="2" borderId="2" xfId="1" applyNumberFormat="1" applyFont="1" applyFill="1" applyBorder="1" applyAlignment="1">
      <alignment horizontal="center" vertical="center"/>
    </xf>
    <xf numFmtId="164" fontId="22" fillId="2" borderId="4" xfId="1" applyNumberFormat="1" applyFont="1" applyFill="1" applyBorder="1" applyAlignment="1">
      <alignment horizontal="center" vertical="center"/>
    </xf>
    <xf numFmtId="49" fontId="5" fillId="2" borderId="0" xfId="1" applyNumberFormat="1" applyFont="1" applyFill="1" applyAlignment="1">
      <alignment horizontal="left" vertical="center" wrapText="1"/>
    </xf>
    <xf numFmtId="0" fontId="17" fillId="0" borderId="0" xfId="1" applyAlignment="1">
      <alignment vertical="center" wrapText="1"/>
    </xf>
    <xf numFmtId="1" fontId="22" fillId="2" borderId="2" xfId="1" applyNumberFormat="1" applyFont="1" applyFill="1" applyBorder="1" applyAlignment="1">
      <alignment horizontal="center" vertical="center"/>
    </xf>
    <xf numFmtId="1" fontId="22" fillId="2" borderId="4" xfId="1" applyNumberFormat="1" applyFont="1" applyFill="1" applyBorder="1" applyAlignment="1">
      <alignment horizontal="center" vertical="center"/>
    </xf>
    <xf numFmtId="49" fontId="24" fillId="2" borderId="0" xfId="1" applyNumberFormat="1" applyFont="1" applyFill="1" applyAlignment="1">
      <alignment wrapText="1"/>
    </xf>
    <xf numFmtId="0" fontId="3" fillId="2" borderId="0" xfId="1" applyFont="1" applyFill="1" applyAlignment="1">
      <alignment wrapText="1"/>
    </xf>
    <xf numFmtId="49" fontId="22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46" fillId="2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center"/>
    </xf>
    <xf numFmtId="49" fontId="2" fillId="3" borderId="13" xfId="0" applyNumberFormat="1" applyFont="1" applyFill="1" applyBorder="1" applyAlignment="1">
      <alignment horizontal="center" wrapText="1"/>
    </xf>
    <xf numFmtId="49" fontId="30" fillId="3" borderId="0" xfId="0" applyNumberFormat="1" applyFont="1" applyFill="1" applyAlignment="1">
      <alignment horizontal="left" vertical="center"/>
    </xf>
    <xf numFmtId="49" fontId="30" fillId="2" borderId="0" xfId="0" applyNumberFormat="1" applyFont="1" applyFill="1" applyAlignment="1">
      <alignment horizontal="center"/>
    </xf>
    <xf numFmtId="164" fontId="22" fillId="2" borderId="2" xfId="0" applyNumberFormat="1" applyFont="1" applyFill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wrapText="1"/>
    </xf>
    <xf numFmtId="49" fontId="42" fillId="2" borderId="13" xfId="0" applyNumberFormat="1" applyFont="1" applyFill="1" applyBorder="1" applyAlignment="1">
      <alignment horizontal="center"/>
    </xf>
    <xf numFmtId="49" fontId="14" fillId="3" borderId="0" xfId="0" applyNumberFormat="1" applyFont="1" applyFill="1" applyAlignment="1">
      <alignment horizontal="center"/>
    </xf>
    <xf numFmtId="49" fontId="10" fillId="3" borderId="0" xfId="0" applyNumberFormat="1" applyFont="1" applyFill="1" applyAlignment="1">
      <alignment horizontal="center"/>
    </xf>
    <xf numFmtId="49" fontId="30" fillId="2" borderId="0" xfId="0" applyNumberFormat="1" applyFont="1" applyFill="1" applyAlignment="1">
      <alignment horizontal="left" vertic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47626</xdr:rowOff>
    </xdr:from>
    <xdr:to>
      <xdr:col>0</xdr:col>
      <xdr:colOff>1952625</xdr:colOff>
      <xdr:row>0</xdr:row>
      <xdr:rowOff>333376</xdr:rowOff>
    </xdr:to>
    <xdr:pic>
      <xdr:nvPicPr>
        <xdr:cNvPr id="366760" name="圖片_x0020_1" descr="描述: YMSIG">
          <a:extLst>
            <a:ext uri="{FF2B5EF4-FFF2-40B4-BE49-F238E27FC236}">
              <a16:creationId xmlns:a16="http://schemas.microsoft.com/office/drawing/2014/main" id="{00000000-0008-0000-0000-0000A898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6"/>
          <a:ext cx="19335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4" name="圖片_x0020_1" descr="描述: YMSI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6" name="圖片_x0020_1" descr="描述: YMSI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8" name="圖片_x0020_1" descr="描述: YMSI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0" name="圖片_x0020_1" descr="描述: YMSI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2" name="圖片_x0020_1" descr="描述: YMSI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3" name="圖片_x0020_1" descr="描述: YMSI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4" name="圖片_x0020_1" descr="描述: YMSI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1495425</xdr:colOff>
      <xdr:row>0</xdr:row>
      <xdr:rowOff>342900</xdr:rowOff>
    </xdr:to>
    <xdr:pic>
      <xdr:nvPicPr>
        <xdr:cNvPr id="15" name="圖片_x0020_1" descr="描述: YMSI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47626</xdr:rowOff>
    </xdr:from>
    <xdr:to>
      <xdr:col>0</xdr:col>
      <xdr:colOff>1952625</xdr:colOff>
      <xdr:row>0</xdr:row>
      <xdr:rowOff>333376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6"/>
          <a:ext cx="19335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1933575</xdr:colOff>
      <xdr:row>1</xdr:row>
      <xdr:rowOff>95250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335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66676</xdr:rowOff>
    </xdr:from>
    <xdr:to>
      <xdr:col>0</xdr:col>
      <xdr:colOff>1952625</xdr:colOff>
      <xdr:row>0</xdr:row>
      <xdr:rowOff>352426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6676"/>
          <a:ext cx="19335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22412</xdr:rowOff>
    </xdr:from>
    <xdr:to>
      <xdr:col>1</xdr:col>
      <xdr:colOff>93569</xdr:colOff>
      <xdr:row>0</xdr:row>
      <xdr:rowOff>336737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2" y="22412"/>
          <a:ext cx="2071407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13" name="圖片_x0020_1" descr="描述: YMSIG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15" name="圖片_x0020_1" descr="描述: YMSIG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17" name="圖片_x0020_1" descr="描述: YMSIG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19" name="圖片_x0020_1" descr="描述: YMSIG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21" name="圖片_x0020_1" descr="描述: YMSIG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23" name="圖片_x0020_1" descr="描述: YMSIG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25" name="圖片_x0020_1" descr="描述: YMSIG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0</xdr:row>
      <xdr:rowOff>314325</xdr:rowOff>
    </xdr:to>
    <xdr:pic>
      <xdr:nvPicPr>
        <xdr:cNvPr id="27" name="圖片_x0020_1" descr="描述: YMSIG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22412</xdr:rowOff>
    </xdr:from>
    <xdr:to>
      <xdr:col>0</xdr:col>
      <xdr:colOff>689722</xdr:colOff>
      <xdr:row>0</xdr:row>
      <xdr:rowOff>193862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2" y="22412"/>
          <a:ext cx="207701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344357</xdr:colOff>
      <xdr:row>0</xdr:row>
      <xdr:rowOff>165735</xdr:rowOff>
    </xdr:from>
    <xdr:to>
      <xdr:col>9</xdr:col>
      <xdr:colOff>470996</xdr:colOff>
      <xdr:row>0</xdr:row>
      <xdr:rowOff>430703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3632387" y="173355"/>
          <a:ext cx="5089151" cy="264968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>
    <xdr:from>
      <xdr:col>0</xdr:col>
      <xdr:colOff>209550</xdr:colOff>
      <xdr:row>0</xdr:row>
      <xdr:rowOff>66675</xdr:rowOff>
    </xdr:from>
    <xdr:to>
      <xdr:col>2</xdr:col>
      <xdr:colOff>180975</xdr:colOff>
      <xdr:row>0</xdr:row>
      <xdr:rowOff>371475</xdr:rowOff>
    </xdr:to>
    <xdr:pic>
      <xdr:nvPicPr>
        <xdr:cNvPr id="373809" name="Picture 1024">
          <a:extLst>
            <a:ext uri="{FF2B5EF4-FFF2-40B4-BE49-F238E27FC236}">
              <a16:creationId xmlns:a16="http://schemas.microsoft.com/office/drawing/2014/main" id="{00000000-0008-0000-1400-000031B4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66675"/>
          <a:ext cx="23145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344357</xdr:colOff>
      <xdr:row>0</xdr:row>
      <xdr:rowOff>165735</xdr:rowOff>
    </xdr:from>
    <xdr:to>
      <xdr:col>9</xdr:col>
      <xdr:colOff>470996</xdr:colOff>
      <xdr:row>0</xdr:row>
      <xdr:rowOff>430703</xdr:rowOff>
    </xdr:to>
    <xdr:sp macro="" textlink="">
      <xdr:nvSpPr>
        <xdr:cNvPr id="4" name="WordArt 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3632387" y="173355"/>
          <a:ext cx="5089151" cy="264968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>
    <xdr:from>
      <xdr:col>0</xdr:col>
      <xdr:colOff>209550</xdr:colOff>
      <xdr:row>0</xdr:row>
      <xdr:rowOff>66675</xdr:rowOff>
    </xdr:from>
    <xdr:to>
      <xdr:col>2</xdr:col>
      <xdr:colOff>180975</xdr:colOff>
      <xdr:row>0</xdr:row>
      <xdr:rowOff>371475</xdr:rowOff>
    </xdr:to>
    <xdr:pic>
      <xdr:nvPicPr>
        <xdr:cNvPr id="373811" name="Picture 1024">
          <a:extLst>
            <a:ext uri="{FF2B5EF4-FFF2-40B4-BE49-F238E27FC236}">
              <a16:creationId xmlns:a16="http://schemas.microsoft.com/office/drawing/2014/main" id="{00000000-0008-0000-1400-000033B4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66675"/>
          <a:ext cx="23145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1499907</xdr:colOff>
      <xdr:row>0</xdr:row>
      <xdr:rowOff>323850</xdr:rowOff>
    </xdr:to>
    <xdr:pic>
      <xdr:nvPicPr>
        <xdr:cNvPr id="370724" name="圖片_x0020_1" descr="描述: YMSIG">
          <a:extLst>
            <a:ext uri="{FF2B5EF4-FFF2-40B4-BE49-F238E27FC236}">
              <a16:creationId xmlns:a16="http://schemas.microsoft.com/office/drawing/2014/main" id="{00000000-0008-0000-1500-000024A8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1499907</xdr:colOff>
      <xdr:row>0</xdr:row>
      <xdr:rowOff>323850</xdr:rowOff>
    </xdr:to>
    <xdr:pic>
      <xdr:nvPicPr>
        <xdr:cNvPr id="370725" name="圖片_x0020_1" descr="描述: YMSIG">
          <a:extLst>
            <a:ext uri="{FF2B5EF4-FFF2-40B4-BE49-F238E27FC236}">
              <a16:creationId xmlns:a16="http://schemas.microsoft.com/office/drawing/2014/main" id="{00000000-0008-0000-1500-000025A8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1499907</xdr:colOff>
      <xdr:row>0</xdr:row>
      <xdr:rowOff>323850</xdr:rowOff>
    </xdr:to>
    <xdr:pic>
      <xdr:nvPicPr>
        <xdr:cNvPr id="370726" name="圖片_x0020_1" descr="描述: YMSIG">
          <a:extLst>
            <a:ext uri="{FF2B5EF4-FFF2-40B4-BE49-F238E27FC236}">
              <a16:creationId xmlns:a16="http://schemas.microsoft.com/office/drawing/2014/main" id="{00000000-0008-0000-1500-000026A8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304800</xdr:rowOff>
    </xdr:from>
    <xdr:to>
      <xdr:col>8</xdr:col>
      <xdr:colOff>714375</xdr:colOff>
      <xdr:row>0</xdr:row>
      <xdr:rowOff>561975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3438525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8</xdr:col>
      <xdr:colOff>714375</xdr:colOff>
      <xdr:row>0</xdr:row>
      <xdr:rowOff>561975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3438525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8</xdr:col>
      <xdr:colOff>714375</xdr:colOff>
      <xdr:row>0</xdr:row>
      <xdr:rowOff>561975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3438525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304800</xdr:rowOff>
    </xdr:from>
    <xdr:to>
      <xdr:col>6</xdr:col>
      <xdr:colOff>0</xdr:colOff>
      <xdr:row>0</xdr:row>
      <xdr:rowOff>561975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0425" y="304800"/>
          <a:ext cx="3695700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8</xdr:col>
      <xdr:colOff>714375</xdr:colOff>
      <xdr:row>0</xdr:row>
      <xdr:rowOff>561975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38525" y="304800"/>
          <a:ext cx="4962525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2" name="圖片_x0020_1" descr="描述: YMSI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3" name="圖片_x0020_1" descr="描述: YMSI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304800</xdr:rowOff>
    </xdr:from>
    <xdr:to>
      <xdr:col>7</xdr:col>
      <xdr:colOff>0</xdr:colOff>
      <xdr:row>0</xdr:row>
      <xdr:rowOff>561975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838700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0</xdr:colOff>
      <xdr:row>0</xdr:row>
      <xdr:rowOff>561975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838700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0</xdr:colOff>
      <xdr:row>0</xdr:row>
      <xdr:rowOff>561975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838700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304800</xdr:rowOff>
    </xdr:from>
    <xdr:to>
      <xdr:col>6</xdr:col>
      <xdr:colOff>0</xdr:colOff>
      <xdr:row>0</xdr:row>
      <xdr:rowOff>561975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9950" y="304800"/>
          <a:ext cx="3105150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0</xdr:colOff>
      <xdr:row>0</xdr:row>
      <xdr:rowOff>561975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48050" y="304800"/>
          <a:ext cx="4838700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2" name="圖片_x0020_1" descr="描述: YMSI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3" name="圖片_x0020_1" descr="描述: YMSI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367739" name="圖片_x0020_1" descr="描述: YMSIG">
          <a:extLst>
            <a:ext uri="{FF2B5EF4-FFF2-40B4-BE49-F238E27FC236}">
              <a16:creationId xmlns:a16="http://schemas.microsoft.com/office/drawing/2014/main" id="{00000000-0008-0000-0400-00007B9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367741" name="圖片_x0020_1" descr="描述: YMSIG">
          <a:extLst>
            <a:ext uri="{FF2B5EF4-FFF2-40B4-BE49-F238E27FC236}">
              <a16:creationId xmlns:a16="http://schemas.microsoft.com/office/drawing/2014/main" id="{00000000-0008-0000-0400-00007D9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22412</xdr:colOff>
      <xdr:row>0</xdr:row>
      <xdr:rowOff>22412</xdr:rowOff>
    </xdr:from>
    <xdr:to>
      <xdr:col>1</xdr:col>
      <xdr:colOff>93569</xdr:colOff>
      <xdr:row>0</xdr:row>
      <xdr:rowOff>336737</xdr:rowOff>
    </xdr:to>
    <xdr:pic>
      <xdr:nvPicPr>
        <xdr:cNvPr id="8" name="圖片_x0020_1" descr="描述: YMSI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2" y="22412"/>
          <a:ext cx="2071407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885825</xdr:colOff>
      <xdr:row>0</xdr:row>
      <xdr:rowOff>190500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885825</xdr:colOff>
      <xdr:row>0</xdr:row>
      <xdr:rowOff>190500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885825</xdr:colOff>
      <xdr:row>0</xdr:row>
      <xdr:rowOff>190500</xdr:rowOff>
    </xdr:to>
    <xdr:pic>
      <xdr:nvPicPr>
        <xdr:cNvPr id="4" name="圖片_x0020_1" descr="描述: YMSI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304800</xdr:rowOff>
    </xdr:from>
    <xdr:to>
      <xdr:col>7</xdr:col>
      <xdr:colOff>714375</xdr:colOff>
      <xdr:row>0</xdr:row>
      <xdr:rowOff>561975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714375</xdr:colOff>
      <xdr:row>0</xdr:row>
      <xdr:rowOff>561975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714375</xdr:colOff>
      <xdr:row>0</xdr:row>
      <xdr:rowOff>561975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3448050" y="304800"/>
          <a:ext cx="49625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304800</xdr:rowOff>
    </xdr:from>
    <xdr:to>
      <xdr:col>6</xdr:col>
      <xdr:colOff>0</xdr:colOff>
      <xdr:row>0</xdr:row>
      <xdr:rowOff>561975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09950" y="304800"/>
          <a:ext cx="3105150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304800</xdr:rowOff>
    </xdr:from>
    <xdr:to>
      <xdr:col>7</xdr:col>
      <xdr:colOff>714375</xdr:colOff>
      <xdr:row>0</xdr:row>
      <xdr:rowOff>561975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48050" y="304800"/>
          <a:ext cx="4962525" cy="2571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eflate">
            <a:avLst>
              <a:gd name="adj" fmla="val 0"/>
            </a:avLst>
          </a:prstTxWarp>
        </a:bodyPr>
        <a:lstStyle/>
        <a:p>
          <a:pPr algn="ctr" rtl="0"/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latin typeface=".VnTimeH"/>
          </a:endParaRP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2" name="圖片_x0020_1" descr="描述: YMSI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1504950</xdr:colOff>
      <xdr:row>0</xdr:row>
      <xdr:rowOff>323850</xdr:rowOff>
    </xdr:to>
    <xdr:pic>
      <xdr:nvPicPr>
        <xdr:cNvPr id="13" name="圖片_x0020_1" descr="描述: YMSI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9525</xdr:rowOff>
    </xdr:from>
    <xdr:ext cx="1495425" cy="314325"/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9525</xdr:colOff>
      <xdr:row>0</xdr:row>
      <xdr:rowOff>9525</xdr:rowOff>
    </xdr:from>
    <xdr:ext cx="1495425" cy="314325"/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9525</xdr:colOff>
      <xdr:row>0</xdr:row>
      <xdr:rowOff>9525</xdr:rowOff>
    </xdr:from>
    <xdr:ext cx="1495425" cy="314325"/>
    <xdr:pic>
      <xdr:nvPicPr>
        <xdr:cNvPr id="4" name="圖片_x0020_1" descr="描述: YMSI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9525</xdr:colOff>
      <xdr:row>0</xdr:row>
      <xdr:rowOff>9525</xdr:rowOff>
    </xdr:from>
    <xdr:ext cx="1495425" cy="314325"/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219075</xdr:colOff>
      <xdr:row>0</xdr:row>
      <xdr:rowOff>790575</xdr:rowOff>
    </xdr:from>
    <xdr:to>
      <xdr:col>6</xdr:col>
      <xdr:colOff>209550</xdr:colOff>
      <xdr:row>0</xdr:row>
      <xdr:rowOff>1047750</xdr:rowOff>
    </xdr:to>
    <xdr:sp macro="" textlink="">
      <xdr:nvSpPr>
        <xdr:cNvPr id="6" name="WordArt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1590675" y="190500"/>
          <a:ext cx="2733675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oneCellAnchor>
    <xdr:from>
      <xdr:col>0</xdr:col>
      <xdr:colOff>9525</xdr:colOff>
      <xdr:row>0</xdr:row>
      <xdr:rowOff>9525</xdr:rowOff>
    </xdr:from>
    <xdr:ext cx="1495425" cy="314325"/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323850</xdr:colOff>
      <xdr:row>0</xdr:row>
      <xdr:rowOff>323850</xdr:rowOff>
    </xdr:to>
    <xdr:pic>
      <xdr:nvPicPr>
        <xdr:cNvPr id="2" name="圖片_x0020_1" descr="描述: YMSI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323850</xdr:colOff>
      <xdr:row>0</xdr:row>
      <xdr:rowOff>323850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323850</xdr:colOff>
      <xdr:row>0</xdr:row>
      <xdr:rowOff>323850</xdr:rowOff>
    </xdr:to>
    <xdr:pic>
      <xdr:nvPicPr>
        <xdr:cNvPr id="4" name="圖片_x0020_1" descr="描述: YMSI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323850</xdr:colOff>
      <xdr:row>0</xdr:row>
      <xdr:rowOff>323850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0</xdr:row>
      <xdr:rowOff>790575</xdr:rowOff>
    </xdr:from>
    <xdr:to>
      <xdr:col>6</xdr:col>
      <xdr:colOff>209550</xdr:colOff>
      <xdr:row>0</xdr:row>
      <xdr:rowOff>1047750</xdr:rowOff>
    </xdr:to>
    <xdr:sp macro="" textlink="">
      <xdr:nvSpPr>
        <xdr:cNvPr id="6" name="WordArt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1857375" y="790575"/>
          <a:ext cx="2943225" cy="257175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323850</xdr:colOff>
      <xdr:row>0</xdr:row>
      <xdr:rowOff>323850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1495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314325</xdr:rowOff>
    </xdr:from>
    <xdr:to>
      <xdr:col>8</xdr:col>
      <xdr:colOff>0</xdr:colOff>
      <xdr:row>0</xdr:row>
      <xdr:rowOff>571500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3086100" y="190500"/>
          <a:ext cx="1790700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933450</xdr:colOff>
      <xdr:row>0</xdr:row>
      <xdr:rowOff>323850</xdr:rowOff>
    </xdr:to>
    <xdr:pic>
      <xdr:nvPicPr>
        <xdr:cNvPr id="3" name="圖片_x0020_1" descr="描述: YMSI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0</xdr:row>
      <xdr:rowOff>314325</xdr:rowOff>
    </xdr:from>
    <xdr:to>
      <xdr:col>8</xdr:col>
      <xdr:colOff>0</xdr:colOff>
      <xdr:row>0</xdr:row>
      <xdr:rowOff>571500</xdr:rowOff>
    </xdr:to>
    <xdr:sp macro="" textlink="">
      <xdr:nvSpPr>
        <xdr:cNvPr id="4" name="WordArt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/>
        </xdr:cNvSpPr>
      </xdr:nvSpPr>
      <xdr:spPr bwMode="auto">
        <a:xfrm>
          <a:off x="3086100" y="190500"/>
          <a:ext cx="1790700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933450</xdr:colOff>
      <xdr:row>0</xdr:row>
      <xdr:rowOff>323850</xdr:rowOff>
    </xdr:to>
    <xdr:pic>
      <xdr:nvPicPr>
        <xdr:cNvPr id="5" name="圖片_x0020_1" descr="描述: YMSI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0</xdr:row>
      <xdr:rowOff>314325</xdr:rowOff>
    </xdr:from>
    <xdr:to>
      <xdr:col>8</xdr:col>
      <xdr:colOff>0</xdr:colOff>
      <xdr:row>0</xdr:row>
      <xdr:rowOff>571500</xdr:rowOff>
    </xdr:to>
    <xdr:sp macro="" textlink="">
      <xdr:nvSpPr>
        <xdr:cNvPr id="6" name="WordArt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3086100" y="190500"/>
          <a:ext cx="1790700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933450</xdr:colOff>
      <xdr:row>0</xdr:row>
      <xdr:rowOff>323850</xdr:rowOff>
    </xdr:to>
    <xdr:pic>
      <xdr:nvPicPr>
        <xdr:cNvPr id="7" name="圖片_x0020_1" descr="描述: YMSI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0</xdr:row>
      <xdr:rowOff>314325</xdr:rowOff>
    </xdr:from>
    <xdr:to>
      <xdr:col>8</xdr:col>
      <xdr:colOff>0</xdr:colOff>
      <xdr:row>0</xdr:row>
      <xdr:rowOff>571500</xdr:rowOff>
    </xdr:to>
    <xdr:sp macro="" textlink="">
      <xdr:nvSpPr>
        <xdr:cNvPr id="8" name="WordArt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 noChangeShapeType="1"/>
        </xdr:cNvSpPr>
      </xdr:nvSpPr>
      <xdr:spPr bwMode="auto">
        <a:xfrm>
          <a:off x="3086100" y="190500"/>
          <a:ext cx="1790700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933450</xdr:colOff>
      <xdr:row>0</xdr:row>
      <xdr:rowOff>323850</xdr:rowOff>
    </xdr:to>
    <xdr:pic>
      <xdr:nvPicPr>
        <xdr:cNvPr id="9" name="圖片_x0020_1" descr="描述: YMSI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38100</xdr:colOff>
      <xdr:row>0</xdr:row>
      <xdr:rowOff>314325</xdr:rowOff>
    </xdr:from>
    <xdr:to>
      <xdr:col>8</xdr:col>
      <xdr:colOff>0</xdr:colOff>
      <xdr:row>0</xdr:row>
      <xdr:rowOff>571500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3086100" y="190500"/>
          <a:ext cx="1790700" cy="0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.VnTimeH"/>
            </a:rPr>
            <a:t>TRANSHIPMENT SCHEDULE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933450</xdr:colOff>
      <xdr:row>0</xdr:row>
      <xdr:rowOff>323850</xdr:rowOff>
    </xdr:to>
    <xdr:pic>
      <xdr:nvPicPr>
        <xdr:cNvPr id="11" name="圖片_x0020_1" descr="描述: YMSI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angming.com/e-service/schedule/PointToPoint.asp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angming.com/e-service/Vessel_Tracking/vessel_tracking_detail.aspx?vessel=TPUS&amp;func=current" TargetMode="External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angming.com/e-service/Vessel_Tracking/vessel_tracking_detail.aspx?vessel=YHMN&amp;func=current" TargetMode="External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4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angming.com/e-service/Vessel_Tracking/vessel_tracking_detail.aspx?vessel=YHMN&amp;func=current" TargetMode="External"/><Relationship Id="rId2" Type="http://schemas.openxmlformats.org/officeDocument/2006/relationships/hyperlink" Target="mailto:ymhph@vn.yangming.com" TargetMode="External"/><Relationship Id="rId1" Type="http://schemas.openxmlformats.org/officeDocument/2006/relationships/hyperlink" Target="https://www.yangming.com/e-service/schedule/PointToPoint.aspx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E54"/>
  <sheetViews>
    <sheetView tabSelected="1" zoomScaleNormal="100" workbookViewId="0">
      <selection activeCell="J11" sqref="J11"/>
    </sheetView>
  </sheetViews>
  <sheetFormatPr defaultColWidth="9" defaultRowHeight="13.2"/>
  <cols>
    <col min="1" max="1" width="38.36328125" style="17" customWidth="1"/>
    <col min="2" max="3" width="11.36328125" style="18" customWidth="1"/>
    <col min="4" max="4" width="11.36328125" style="1" customWidth="1"/>
    <col min="5" max="6" width="11.36328125" style="17" customWidth="1"/>
    <col min="7" max="7" width="8.81640625" style="1" customWidth="1"/>
    <col min="8" max="16384" width="9" style="1"/>
  </cols>
  <sheetData>
    <row r="1" spans="1:7" s="17" customFormat="1" ht="50.25" customHeight="1">
      <c r="A1" s="19" t="s">
        <v>18</v>
      </c>
      <c r="B1" s="18"/>
      <c r="C1" s="212" t="s">
        <v>19</v>
      </c>
      <c r="D1" s="211"/>
      <c r="E1" s="204"/>
      <c r="F1" s="204"/>
    </row>
    <row r="2" spans="1:7" ht="20.25" customHeight="1">
      <c r="A2" s="3" t="s">
        <v>431</v>
      </c>
      <c r="B2" s="3"/>
      <c r="C2" s="267" t="s">
        <v>614</v>
      </c>
      <c r="D2" s="268"/>
      <c r="E2" s="49"/>
      <c r="F2" s="4"/>
    </row>
    <row r="3" spans="1:7" ht="20.25" customHeight="1">
      <c r="A3" s="3" t="s">
        <v>430</v>
      </c>
      <c r="B3" s="3"/>
      <c r="C3" s="275" t="s">
        <v>621</v>
      </c>
      <c r="D3" s="275"/>
      <c r="E3" s="275"/>
      <c r="F3" s="5"/>
    </row>
    <row r="4" spans="1:7" ht="20.25" customHeight="1">
      <c r="A4" s="17" t="s">
        <v>49</v>
      </c>
    </row>
    <row r="5" spans="1:7" s="48" customFormat="1" ht="22.8" customHeight="1">
      <c r="A5" s="269" t="s">
        <v>0</v>
      </c>
      <c r="B5" s="269" t="s">
        <v>1</v>
      </c>
      <c r="C5" s="269" t="s">
        <v>50</v>
      </c>
      <c r="D5" s="269" t="s">
        <v>611</v>
      </c>
      <c r="E5" s="269" t="s">
        <v>52</v>
      </c>
      <c r="F5" s="269" t="s">
        <v>29</v>
      </c>
    </row>
    <row r="6" spans="1:7" s="48" customFormat="1" ht="22.8" customHeight="1">
      <c r="A6" s="269" t="s">
        <v>4</v>
      </c>
      <c r="B6" s="269" t="s">
        <v>5</v>
      </c>
      <c r="C6" s="269" t="s">
        <v>6</v>
      </c>
      <c r="D6" s="269" t="s">
        <v>6</v>
      </c>
      <c r="E6" s="269" t="s">
        <v>6</v>
      </c>
      <c r="F6" s="269" t="s">
        <v>6</v>
      </c>
    </row>
    <row r="7" spans="1:7" s="48" customFormat="1" ht="18" customHeight="1">
      <c r="A7" s="270" t="s">
        <v>615</v>
      </c>
      <c r="B7" s="270">
        <v>45747</v>
      </c>
      <c r="C7" s="270">
        <f t="shared" ref="C7" si="0">B7+2</f>
        <v>45749</v>
      </c>
      <c r="D7" s="270">
        <f t="shared" ref="D7:D12" si="1">B7+2</f>
        <v>45749</v>
      </c>
      <c r="E7" s="271">
        <f t="shared" ref="E7:E12" si="2">B7+7</f>
        <v>45754</v>
      </c>
      <c r="F7" s="270">
        <f t="shared" ref="F7:F12" si="3">B7+8</f>
        <v>45755</v>
      </c>
      <c r="G7" s="48" t="s">
        <v>613</v>
      </c>
    </row>
    <row r="8" spans="1:7" s="48" customFormat="1" ht="18" customHeight="1">
      <c r="A8" s="270" t="s">
        <v>616</v>
      </c>
      <c r="B8" s="270">
        <f t="shared" ref="B8:B15" si="4">B7+7</f>
        <v>45754</v>
      </c>
      <c r="C8" s="270">
        <f t="shared" ref="C8:C12" si="5">B8+2</f>
        <v>45756</v>
      </c>
      <c r="D8" s="270">
        <f t="shared" si="1"/>
        <v>45756</v>
      </c>
      <c r="E8" s="271">
        <f t="shared" si="2"/>
        <v>45761</v>
      </c>
      <c r="F8" s="270">
        <f t="shared" si="3"/>
        <v>45762</v>
      </c>
      <c r="G8" s="48" t="s">
        <v>613</v>
      </c>
    </row>
    <row r="9" spans="1:7" s="48" customFormat="1" ht="18" customHeight="1">
      <c r="A9" s="270" t="s">
        <v>617</v>
      </c>
      <c r="B9" s="270">
        <f t="shared" si="4"/>
        <v>45761</v>
      </c>
      <c r="C9" s="270">
        <f t="shared" si="5"/>
        <v>45763</v>
      </c>
      <c r="D9" s="270">
        <f t="shared" si="1"/>
        <v>45763</v>
      </c>
      <c r="E9" s="271">
        <f t="shared" si="2"/>
        <v>45768</v>
      </c>
      <c r="F9" s="270">
        <f t="shared" si="3"/>
        <v>45769</v>
      </c>
      <c r="G9" s="48" t="s">
        <v>613</v>
      </c>
    </row>
    <row r="10" spans="1:7" s="48" customFormat="1" ht="18" customHeight="1">
      <c r="A10" s="270" t="s">
        <v>618</v>
      </c>
      <c r="B10" s="270">
        <f t="shared" si="4"/>
        <v>45768</v>
      </c>
      <c r="C10" s="270">
        <f t="shared" si="5"/>
        <v>45770</v>
      </c>
      <c r="D10" s="270">
        <f t="shared" si="1"/>
        <v>45770</v>
      </c>
      <c r="E10" s="271">
        <f t="shared" si="2"/>
        <v>45775</v>
      </c>
      <c r="F10" s="270">
        <f t="shared" si="3"/>
        <v>45776</v>
      </c>
      <c r="G10" s="48" t="s">
        <v>613</v>
      </c>
    </row>
    <row r="11" spans="1:7" s="48" customFormat="1" ht="18" customHeight="1">
      <c r="A11" s="270" t="s">
        <v>619</v>
      </c>
      <c r="B11" s="270">
        <f t="shared" si="4"/>
        <v>45775</v>
      </c>
      <c r="C11" s="270">
        <f t="shared" si="5"/>
        <v>45777</v>
      </c>
      <c r="D11" s="270">
        <f t="shared" si="1"/>
        <v>45777</v>
      </c>
      <c r="E11" s="271">
        <f t="shared" si="2"/>
        <v>45782</v>
      </c>
      <c r="F11" s="270">
        <f t="shared" si="3"/>
        <v>45783</v>
      </c>
      <c r="G11" s="48" t="s">
        <v>613</v>
      </c>
    </row>
    <row r="12" spans="1:7" s="48" customFormat="1" ht="18" customHeight="1">
      <c r="A12" s="270" t="s">
        <v>620</v>
      </c>
      <c r="B12" s="270">
        <f t="shared" si="4"/>
        <v>45782</v>
      </c>
      <c r="C12" s="270">
        <f t="shared" si="5"/>
        <v>45784</v>
      </c>
      <c r="D12" s="270">
        <f t="shared" si="1"/>
        <v>45784</v>
      </c>
      <c r="E12" s="271">
        <f t="shared" si="2"/>
        <v>45789</v>
      </c>
      <c r="F12" s="270">
        <f t="shared" si="3"/>
        <v>45790</v>
      </c>
      <c r="G12" s="48" t="s">
        <v>613</v>
      </c>
    </row>
    <row r="13" spans="1:7" s="48" customFormat="1" ht="18" customHeight="1">
      <c r="A13" s="270" t="s">
        <v>625</v>
      </c>
      <c r="B13" s="270">
        <f t="shared" si="4"/>
        <v>45789</v>
      </c>
      <c r="C13" s="270">
        <f t="shared" ref="C13:C15" si="6">B13+2</f>
        <v>45791</v>
      </c>
      <c r="D13" s="270">
        <f t="shared" ref="D13:D15" si="7">B13+2</f>
        <v>45791</v>
      </c>
      <c r="E13" s="271">
        <f t="shared" ref="E13:E15" si="8">B13+7</f>
        <v>45796</v>
      </c>
      <c r="F13" s="270">
        <f t="shared" ref="F13:F15" si="9">B13+8</f>
        <v>45797</v>
      </c>
      <c r="G13" s="48" t="s">
        <v>613</v>
      </c>
    </row>
    <row r="14" spans="1:7" s="48" customFormat="1" ht="18" customHeight="1">
      <c r="A14" s="270" t="s">
        <v>626</v>
      </c>
      <c r="B14" s="270">
        <f t="shared" si="4"/>
        <v>45796</v>
      </c>
      <c r="C14" s="270">
        <f t="shared" si="6"/>
        <v>45798</v>
      </c>
      <c r="D14" s="270">
        <f t="shared" si="7"/>
        <v>45798</v>
      </c>
      <c r="E14" s="271">
        <f t="shared" si="8"/>
        <v>45803</v>
      </c>
      <c r="F14" s="270">
        <f t="shared" si="9"/>
        <v>45804</v>
      </c>
      <c r="G14" s="48" t="s">
        <v>613</v>
      </c>
    </row>
    <row r="15" spans="1:7" s="48" customFormat="1" ht="18" customHeight="1">
      <c r="A15" s="270" t="s">
        <v>627</v>
      </c>
      <c r="B15" s="270">
        <f t="shared" si="4"/>
        <v>45803</v>
      </c>
      <c r="C15" s="270">
        <f t="shared" si="6"/>
        <v>45805</v>
      </c>
      <c r="D15" s="270">
        <f t="shared" si="7"/>
        <v>45805</v>
      </c>
      <c r="E15" s="271">
        <f t="shared" si="8"/>
        <v>45810</v>
      </c>
      <c r="F15" s="270">
        <f t="shared" si="9"/>
        <v>45811</v>
      </c>
      <c r="G15" s="48" t="s">
        <v>613</v>
      </c>
    </row>
    <row r="16" spans="1:7" s="48" customFormat="1" ht="15.9" customHeight="1">
      <c r="A16" s="35"/>
      <c r="B16" s="43"/>
      <c r="C16" s="43"/>
      <c r="D16" s="43"/>
      <c r="E16" s="43"/>
      <c r="F16" s="49"/>
    </row>
    <row r="17" spans="1:9" s="12" customFormat="1" ht="12" customHeight="1">
      <c r="A17" s="244" t="s">
        <v>612</v>
      </c>
      <c r="B17" s="244"/>
      <c r="C17" s="244"/>
      <c r="D17" s="244"/>
      <c r="E17" s="272"/>
      <c r="F17" s="273"/>
      <c r="G17" s="274"/>
      <c r="H17" s="274"/>
    </row>
    <row r="18" spans="1:9" s="235" customFormat="1" ht="15">
      <c r="A18" s="276" t="s">
        <v>16</v>
      </c>
      <c r="B18" s="276"/>
      <c r="C18" s="276"/>
      <c r="D18" s="276"/>
      <c r="E18" s="276"/>
      <c r="F18" s="276"/>
      <c r="G18" s="276"/>
      <c r="H18" s="276"/>
    </row>
    <row r="19" spans="1:9" s="235" customFormat="1" ht="15">
      <c r="A19" s="140" t="s">
        <v>461</v>
      </c>
      <c r="B19" s="140"/>
      <c r="C19" s="141"/>
      <c r="D19" s="141"/>
      <c r="E19" s="141"/>
      <c r="F19" s="141"/>
      <c r="G19" s="141"/>
      <c r="H19" s="141"/>
      <c r="I19" s="133"/>
    </row>
    <row r="20" spans="1:9" s="235" customFormat="1" ht="15">
      <c r="A20" s="140" t="s">
        <v>462</v>
      </c>
      <c r="B20" s="140"/>
      <c r="C20" s="141"/>
      <c r="D20" s="141"/>
      <c r="E20" s="141"/>
      <c r="F20" s="141"/>
      <c r="G20" s="141"/>
      <c r="H20" s="141"/>
      <c r="I20" s="133"/>
    </row>
    <row r="21" spans="1:9" s="235" customFormat="1" ht="15">
      <c r="A21" s="140" t="s">
        <v>463</v>
      </c>
      <c r="B21" s="140"/>
      <c r="C21" s="141"/>
      <c r="D21" s="141"/>
      <c r="E21" s="141"/>
      <c r="F21" s="141"/>
      <c r="G21" s="141"/>
      <c r="H21" s="141"/>
      <c r="I21" s="133"/>
    </row>
    <row r="22" spans="1:9" s="235" customFormat="1" ht="15">
      <c r="A22" s="237"/>
      <c r="B22" s="237"/>
      <c r="C22" s="238"/>
      <c r="D22" s="238"/>
      <c r="E22" s="238"/>
      <c r="F22" s="238"/>
      <c r="G22" s="238"/>
      <c r="H22" s="238"/>
      <c r="I22" s="239"/>
    </row>
    <row r="23" spans="1:9" s="235" customFormat="1" ht="15">
      <c r="A23" s="240" t="s">
        <v>464</v>
      </c>
      <c r="B23" s="241"/>
      <c r="C23" s="241"/>
      <c r="D23" s="241"/>
      <c r="E23" s="241"/>
      <c r="F23" s="241"/>
      <c r="G23" s="241"/>
      <c r="H23" s="241"/>
      <c r="I23" s="241"/>
    </row>
    <row r="24" spans="1:9" s="235" customFormat="1" ht="15">
      <c r="A24" s="241"/>
      <c r="B24" s="241"/>
      <c r="C24" s="241"/>
      <c r="D24" s="241"/>
      <c r="E24" s="241"/>
      <c r="F24" s="241"/>
      <c r="G24" s="241"/>
      <c r="H24" s="241"/>
      <c r="I24" s="241"/>
    </row>
    <row r="25" spans="1:9" s="235" customFormat="1" ht="15">
      <c r="A25" s="242" t="s">
        <v>465</v>
      </c>
      <c r="B25" s="241"/>
      <c r="C25" s="241"/>
      <c r="D25" s="241"/>
      <c r="E25" s="241"/>
      <c r="F25" s="241"/>
      <c r="G25" s="241"/>
      <c r="H25" s="241"/>
      <c r="I25" s="241"/>
    </row>
    <row r="26" spans="1:9" s="235" customFormat="1" ht="15">
      <c r="A26" s="239"/>
      <c r="B26" s="239"/>
      <c r="C26" s="239"/>
      <c r="D26" s="239"/>
      <c r="E26" s="239"/>
      <c r="F26" s="239"/>
      <c r="G26" s="239"/>
      <c r="H26" s="239"/>
      <c r="I26" s="239"/>
    </row>
    <row r="27" spans="1:9" s="235" customFormat="1" ht="15">
      <c r="A27" s="243" t="s">
        <v>622</v>
      </c>
      <c r="B27" s="239"/>
      <c r="C27" s="239"/>
      <c r="D27" s="239"/>
      <c r="E27" s="243"/>
      <c r="F27" s="239"/>
      <c r="G27" s="239"/>
      <c r="H27" s="239"/>
      <c r="I27" s="239"/>
    </row>
    <row r="28" spans="1:9" s="235" customFormat="1" ht="12" customHeight="1">
      <c r="A28" s="244" t="s">
        <v>609</v>
      </c>
      <c r="B28" s="266" t="s">
        <v>608</v>
      </c>
      <c r="C28" s="241"/>
      <c r="D28" s="241"/>
      <c r="E28" s="244"/>
      <c r="F28" s="241"/>
      <c r="G28" s="241"/>
      <c r="H28" s="241"/>
      <c r="I28" s="241"/>
    </row>
    <row r="29" spans="1:9" s="235" customFormat="1" ht="12" customHeight="1">
      <c r="A29" s="244" t="s">
        <v>610</v>
      </c>
      <c r="B29" s="266" t="s">
        <v>608</v>
      </c>
      <c r="C29" s="241"/>
      <c r="D29" s="241"/>
      <c r="E29" s="244"/>
      <c r="F29" s="241"/>
      <c r="G29" s="241"/>
      <c r="H29" s="241"/>
      <c r="I29" s="241"/>
    </row>
    <row r="30" spans="1:9" s="235" customFormat="1" ht="12" customHeight="1">
      <c r="A30" s="244" t="s">
        <v>623</v>
      </c>
      <c r="B30" s="266" t="s">
        <v>608</v>
      </c>
      <c r="C30" s="241"/>
      <c r="D30" s="241"/>
      <c r="E30" s="244"/>
      <c r="F30" s="241"/>
      <c r="G30" s="241"/>
      <c r="H30" s="241"/>
      <c r="I30" s="241"/>
    </row>
    <row r="31" spans="1:9" s="235" customFormat="1" ht="15">
      <c r="A31" s="244"/>
      <c r="B31" s="241"/>
      <c r="C31" s="241"/>
      <c r="D31" s="241"/>
      <c r="E31" s="241"/>
      <c r="F31" s="241"/>
      <c r="G31" s="241"/>
      <c r="H31" s="241"/>
      <c r="I31" s="241"/>
    </row>
    <row r="32" spans="1:9" s="235" customFormat="1" ht="15">
      <c r="A32" s="244" t="s">
        <v>624</v>
      </c>
      <c r="B32" s="242"/>
      <c r="C32" s="241"/>
      <c r="D32" s="241"/>
      <c r="E32" s="241"/>
      <c r="F32" s="241"/>
      <c r="G32" s="241"/>
      <c r="H32" s="241"/>
      <c r="I32" s="241"/>
    </row>
    <row r="33" spans="1:9" s="235" customFormat="1" ht="15">
      <c r="A33" s="239"/>
      <c r="B33" s="239"/>
      <c r="C33" s="239"/>
      <c r="D33" s="239"/>
      <c r="E33" s="239"/>
      <c r="F33" s="239"/>
      <c r="G33" s="239"/>
      <c r="H33" s="239"/>
      <c r="I33" s="239"/>
    </row>
    <row r="34" spans="1:9" s="40" customFormat="1">
      <c r="A34" s="17"/>
      <c r="B34" s="18"/>
      <c r="C34" s="18"/>
      <c r="D34" s="1"/>
      <c r="E34" s="17"/>
      <c r="F34" s="39"/>
    </row>
    <row r="35" spans="1:9" s="40" customFormat="1">
      <c r="A35" s="17"/>
      <c r="B35" s="18"/>
      <c r="C35" s="18"/>
      <c r="D35" s="1"/>
      <c r="E35" s="17"/>
      <c r="F35" s="39"/>
    </row>
    <row r="36" spans="1:9" s="44" customFormat="1">
      <c r="A36" s="17"/>
      <c r="B36" s="18"/>
      <c r="C36" s="18"/>
      <c r="D36" s="1"/>
      <c r="E36" s="17"/>
      <c r="F36" s="17"/>
    </row>
    <row r="37" spans="1:9" s="44" customFormat="1" ht="9.3000000000000007" customHeight="1">
      <c r="A37" s="17"/>
      <c r="B37" s="18"/>
      <c r="C37" s="18"/>
      <c r="D37" s="1"/>
      <c r="E37" s="17"/>
      <c r="F37" s="17"/>
    </row>
    <row r="38" spans="1:9" s="44" customFormat="1" ht="9.3000000000000007" customHeight="1">
      <c r="A38" s="17"/>
      <c r="B38" s="18"/>
      <c r="C38" s="18"/>
      <c r="D38" s="1"/>
      <c r="E38" s="17"/>
      <c r="F38" s="17"/>
    </row>
    <row r="39" spans="1:9" s="44" customFormat="1" ht="9.3000000000000007" customHeight="1">
      <c r="A39" s="17"/>
      <c r="B39" s="18"/>
      <c r="C39" s="18"/>
      <c r="D39" s="1"/>
      <c r="E39" s="17"/>
      <c r="F39" s="17"/>
    </row>
    <row r="40" spans="1:9" s="44" customFormat="1" ht="9.3000000000000007" customHeight="1">
      <c r="A40" s="17"/>
      <c r="B40" s="18"/>
      <c r="C40" s="18"/>
      <c r="D40" s="1"/>
      <c r="E40" s="17"/>
      <c r="F40" s="17"/>
    </row>
    <row r="41" spans="1:9" s="44" customFormat="1" ht="9.3000000000000007" customHeight="1">
      <c r="A41" s="17"/>
      <c r="B41" s="18"/>
      <c r="C41" s="18"/>
      <c r="D41" s="1"/>
      <c r="E41" s="17"/>
      <c r="F41" s="17"/>
    </row>
    <row r="42" spans="1:9" s="44" customFormat="1" ht="9.3000000000000007" customHeight="1">
      <c r="A42" s="17"/>
      <c r="B42" s="18"/>
      <c r="C42" s="18"/>
      <c r="D42" s="1"/>
      <c r="E42" s="17"/>
      <c r="F42" s="17"/>
    </row>
    <row r="43" spans="1:9" s="44" customFormat="1" ht="9.3000000000000007" customHeight="1">
      <c r="A43" s="17"/>
      <c r="B43" s="18"/>
      <c r="C43" s="18"/>
      <c r="D43" s="1"/>
      <c r="E43" s="17"/>
      <c r="F43" s="17"/>
    </row>
    <row r="44" spans="1:9" s="44" customFormat="1" ht="9.3000000000000007" customHeight="1">
      <c r="A44" s="17"/>
      <c r="B44" s="18"/>
      <c r="C44" s="18"/>
      <c r="D44" s="1"/>
      <c r="E44" s="17"/>
      <c r="F44" s="17"/>
    </row>
    <row r="45" spans="1:9" s="44" customFormat="1" ht="9.3000000000000007" customHeight="1">
      <c r="A45" s="17"/>
      <c r="B45" s="18"/>
      <c r="C45" s="18"/>
      <c r="D45" s="1"/>
      <c r="E45" s="17"/>
      <c r="F45" s="17"/>
    </row>
    <row r="46" spans="1:9" s="44" customFormat="1" ht="9.3000000000000007" customHeight="1">
      <c r="A46" s="17"/>
      <c r="B46" s="18"/>
      <c r="C46" s="18"/>
      <c r="D46" s="1"/>
      <c r="E46" s="17"/>
      <c r="F46" s="17"/>
    </row>
    <row r="47" spans="1:9" s="44" customFormat="1" ht="9.3000000000000007" customHeight="1">
      <c r="A47" s="17"/>
      <c r="B47" s="18"/>
      <c r="C47" s="18"/>
      <c r="D47" s="1"/>
      <c r="E47" s="17"/>
      <c r="F47" s="17"/>
    </row>
    <row r="48" spans="1:9" s="44" customFormat="1" ht="9.3000000000000007" customHeight="1">
      <c r="A48" s="17"/>
      <c r="B48" s="18"/>
      <c r="C48" s="18"/>
      <c r="D48" s="1"/>
      <c r="E48" s="17"/>
      <c r="F48" s="17"/>
    </row>
    <row r="49" spans="1:239" ht="10.5" customHeight="1"/>
    <row r="50" spans="1:239" ht="10.5" customHeight="1">
      <c r="G50" s="51" t="s">
        <v>46</v>
      </c>
      <c r="H50" s="51" t="s">
        <v>46</v>
      </c>
      <c r="I50" s="51" t="s">
        <v>46</v>
      </c>
      <c r="J50" s="51" t="s">
        <v>46</v>
      </c>
      <c r="K50" s="51" t="s">
        <v>46</v>
      </c>
      <c r="L50" s="51" t="s">
        <v>46</v>
      </c>
      <c r="M50" s="51" t="s">
        <v>46</v>
      </c>
      <c r="N50" s="51" t="s">
        <v>46</v>
      </c>
      <c r="O50" s="51" t="s">
        <v>46</v>
      </c>
      <c r="P50" s="51" t="s">
        <v>46</v>
      </c>
      <c r="Q50" s="51" t="s">
        <v>46</v>
      </c>
      <c r="R50" s="51" t="s">
        <v>46</v>
      </c>
      <c r="S50" s="51" t="s">
        <v>46</v>
      </c>
      <c r="T50" s="51" t="s">
        <v>46</v>
      </c>
      <c r="U50" s="51" t="s">
        <v>46</v>
      </c>
      <c r="V50" s="51" t="s">
        <v>46</v>
      </c>
      <c r="W50" s="51" t="s">
        <v>46</v>
      </c>
      <c r="X50" s="51" t="s">
        <v>46</v>
      </c>
      <c r="Y50" s="51" t="s">
        <v>46</v>
      </c>
      <c r="Z50" s="51" t="s">
        <v>46</v>
      </c>
      <c r="AA50" s="51" t="s">
        <v>46</v>
      </c>
      <c r="AB50" s="51" t="s">
        <v>46</v>
      </c>
      <c r="AC50" s="51" t="s">
        <v>46</v>
      </c>
      <c r="AD50" s="51" t="s">
        <v>46</v>
      </c>
      <c r="AE50" s="51" t="s">
        <v>46</v>
      </c>
      <c r="AF50" s="51" t="s">
        <v>46</v>
      </c>
      <c r="AG50" s="51" t="s">
        <v>46</v>
      </c>
      <c r="AH50" s="51" t="s">
        <v>46</v>
      </c>
      <c r="AI50" s="51" t="s">
        <v>46</v>
      </c>
      <c r="AJ50" s="51" t="s">
        <v>46</v>
      </c>
      <c r="AK50" s="51" t="s">
        <v>46</v>
      </c>
      <c r="AL50" s="51" t="s">
        <v>46</v>
      </c>
      <c r="AM50" s="51" t="s">
        <v>46</v>
      </c>
      <c r="AN50" s="51" t="s">
        <v>46</v>
      </c>
      <c r="AO50" s="51" t="s">
        <v>46</v>
      </c>
      <c r="AP50" s="51" t="s">
        <v>46</v>
      </c>
      <c r="AQ50" s="51" t="s">
        <v>46</v>
      </c>
      <c r="AR50" s="51" t="s">
        <v>46</v>
      </c>
      <c r="AS50" s="51" t="s">
        <v>46</v>
      </c>
      <c r="AT50" s="51" t="s">
        <v>46</v>
      </c>
      <c r="AU50" s="51" t="s">
        <v>46</v>
      </c>
      <c r="AV50" s="51" t="s">
        <v>46</v>
      </c>
      <c r="AW50" s="51" t="s">
        <v>46</v>
      </c>
      <c r="AX50" s="51" t="s">
        <v>46</v>
      </c>
      <c r="AY50" s="51" t="s">
        <v>46</v>
      </c>
      <c r="AZ50" s="51" t="s">
        <v>46</v>
      </c>
      <c r="BA50" s="51" t="s">
        <v>46</v>
      </c>
      <c r="BB50" s="51" t="s">
        <v>46</v>
      </c>
      <c r="BC50" s="51" t="s">
        <v>46</v>
      </c>
      <c r="BD50" s="51" t="s">
        <v>46</v>
      </c>
      <c r="BE50" s="51" t="s">
        <v>46</v>
      </c>
      <c r="BF50" s="51" t="s">
        <v>46</v>
      </c>
      <c r="BG50" s="51" t="s">
        <v>46</v>
      </c>
      <c r="BH50" s="51" t="s">
        <v>46</v>
      </c>
      <c r="BI50" s="51" t="s">
        <v>46</v>
      </c>
      <c r="BJ50" s="51" t="s">
        <v>46</v>
      </c>
      <c r="BK50" s="51" t="s">
        <v>46</v>
      </c>
      <c r="BL50" s="51" t="s">
        <v>46</v>
      </c>
      <c r="BM50" s="51" t="s">
        <v>46</v>
      </c>
      <c r="BN50" s="51" t="s">
        <v>46</v>
      </c>
      <c r="BO50" s="51" t="s">
        <v>46</v>
      </c>
      <c r="BP50" s="51" t="s">
        <v>46</v>
      </c>
      <c r="BQ50" s="51" t="s">
        <v>46</v>
      </c>
      <c r="BR50" s="51" t="s">
        <v>46</v>
      </c>
      <c r="BS50" s="51" t="s">
        <v>46</v>
      </c>
      <c r="BT50" s="51" t="s">
        <v>46</v>
      </c>
      <c r="BU50" s="51" t="s">
        <v>46</v>
      </c>
      <c r="BV50" s="51" t="s">
        <v>46</v>
      </c>
      <c r="BW50" s="51" t="s">
        <v>46</v>
      </c>
      <c r="BX50" s="51" t="s">
        <v>46</v>
      </c>
      <c r="BY50" s="51" t="s">
        <v>46</v>
      </c>
      <c r="BZ50" s="51" t="s">
        <v>46</v>
      </c>
      <c r="CA50" s="51" t="s">
        <v>46</v>
      </c>
      <c r="CB50" s="51" t="s">
        <v>46</v>
      </c>
      <c r="CC50" s="51" t="s">
        <v>46</v>
      </c>
      <c r="CD50" s="51" t="s">
        <v>46</v>
      </c>
      <c r="CE50" s="51" t="s">
        <v>46</v>
      </c>
      <c r="CF50" s="51" t="s">
        <v>46</v>
      </c>
      <c r="CG50" s="51" t="s">
        <v>46</v>
      </c>
      <c r="CH50" s="51" t="s">
        <v>46</v>
      </c>
      <c r="CI50" s="51" t="s">
        <v>46</v>
      </c>
      <c r="CJ50" s="51" t="s">
        <v>46</v>
      </c>
      <c r="CK50" s="51" t="s">
        <v>46</v>
      </c>
      <c r="CL50" s="51" t="s">
        <v>46</v>
      </c>
      <c r="CM50" s="51" t="s">
        <v>46</v>
      </c>
      <c r="CN50" s="51" t="s">
        <v>46</v>
      </c>
      <c r="CO50" s="51" t="s">
        <v>46</v>
      </c>
      <c r="CP50" s="51" t="s">
        <v>46</v>
      </c>
      <c r="CQ50" s="51" t="s">
        <v>46</v>
      </c>
      <c r="CR50" s="51" t="s">
        <v>46</v>
      </c>
      <c r="CS50" s="51" t="s">
        <v>46</v>
      </c>
      <c r="CT50" s="51" t="s">
        <v>46</v>
      </c>
      <c r="CU50" s="51" t="s">
        <v>46</v>
      </c>
      <c r="CV50" s="51" t="s">
        <v>46</v>
      </c>
      <c r="CW50" s="51" t="s">
        <v>46</v>
      </c>
      <c r="CX50" s="51" t="s">
        <v>46</v>
      </c>
      <c r="CY50" s="51" t="s">
        <v>46</v>
      </c>
      <c r="CZ50" s="51" t="s">
        <v>46</v>
      </c>
      <c r="DA50" s="51" t="s">
        <v>46</v>
      </c>
      <c r="DB50" s="51" t="s">
        <v>46</v>
      </c>
      <c r="DC50" s="51" t="s">
        <v>46</v>
      </c>
      <c r="DD50" s="51" t="s">
        <v>46</v>
      </c>
      <c r="DE50" s="51" t="s">
        <v>46</v>
      </c>
      <c r="DF50" s="51" t="s">
        <v>46</v>
      </c>
      <c r="DG50" s="51" t="s">
        <v>46</v>
      </c>
      <c r="DH50" s="51" t="s">
        <v>46</v>
      </c>
      <c r="DI50" s="51" t="s">
        <v>46</v>
      </c>
      <c r="DJ50" s="51" t="s">
        <v>46</v>
      </c>
      <c r="DK50" s="51" t="s">
        <v>46</v>
      </c>
      <c r="DL50" s="51" t="s">
        <v>46</v>
      </c>
      <c r="DM50" s="51" t="s">
        <v>46</v>
      </c>
      <c r="DN50" s="51" t="s">
        <v>46</v>
      </c>
      <c r="DO50" s="51" t="s">
        <v>46</v>
      </c>
      <c r="DP50" s="51" t="s">
        <v>46</v>
      </c>
      <c r="DQ50" s="51" t="s">
        <v>46</v>
      </c>
      <c r="DR50" s="51" t="s">
        <v>46</v>
      </c>
      <c r="DS50" s="51" t="s">
        <v>46</v>
      </c>
      <c r="DT50" s="51" t="s">
        <v>46</v>
      </c>
      <c r="DU50" s="51" t="s">
        <v>46</v>
      </c>
      <c r="DV50" s="51" t="s">
        <v>46</v>
      </c>
      <c r="DW50" s="51" t="s">
        <v>46</v>
      </c>
      <c r="DX50" s="51" t="s">
        <v>46</v>
      </c>
      <c r="DY50" s="51" t="s">
        <v>46</v>
      </c>
      <c r="DZ50" s="51" t="s">
        <v>46</v>
      </c>
      <c r="EA50" s="51" t="s">
        <v>46</v>
      </c>
      <c r="EB50" s="51" t="s">
        <v>46</v>
      </c>
      <c r="EC50" s="51" t="s">
        <v>46</v>
      </c>
      <c r="ED50" s="51" t="s">
        <v>46</v>
      </c>
      <c r="EE50" s="51" t="s">
        <v>46</v>
      </c>
      <c r="EF50" s="51" t="s">
        <v>46</v>
      </c>
      <c r="EG50" s="51" t="s">
        <v>46</v>
      </c>
      <c r="EH50" s="51" t="s">
        <v>46</v>
      </c>
      <c r="EI50" s="51" t="s">
        <v>46</v>
      </c>
      <c r="EJ50" s="51" t="s">
        <v>46</v>
      </c>
      <c r="EK50" s="51" t="s">
        <v>46</v>
      </c>
      <c r="EL50" s="51" t="s">
        <v>46</v>
      </c>
      <c r="EM50" s="51" t="s">
        <v>46</v>
      </c>
      <c r="EN50" s="51" t="s">
        <v>46</v>
      </c>
      <c r="EO50" s="51" t="s">
        <v>46</v>
      </c>
      <c r="EP50" s="51" t="s">
        <v>46</v>
      </c>
      <c r="EQ50" s="51" t="s">
        <v>46</v>
      </c>
      <c r="ER50" s="51" t="s">
        <v>46</v>
      </c>
      <c r="ES50" s="51" t="s">
        <v>46</v>
      </c>
      <c r="ET50" s="51" t="s">
        <v>46</v>
      </c>
      <c r="EU50" s="51" t="s">
        <v>46</v>
      </c>
      <c r="EV50" s="51" t="s">
        <v>46</v>
      </c>
      <c r="EW50" s="51" t="s">
        <v>46</v>
      </c>
      <c r="EX50" s="51" t="s">
        <v>46</v>
      </c>
      <c r="EY50" s="51" t="s">
        <v>46</v>
      </c>
      <c r="EZ50" s="51" t="s">
        <v>46</v>
      </c>
      <c r="FA50" s="51" t="s">
        <v>46</v>
      </c>
      <c r="FB50" s="51" t="s">
        <v>46</v>
      </c>
      <c r="FC50" s="51" t="s">
        <v>46</v>
      </c>
      <c r="FD50" s="51" t="s">
        <v>46</v>
      </c>
      <c r="FE50" s="51" t="s">
        <v>46</v>
      </c>
      <c r="FF50" s="51" t="s">
        <v>46</v>
      </c>
      <c r="FG50" s="51" t="s">
        <v>46</v>
      </c>
      <c r="FH50" s="51" t="s">
        <v>46</v>
      </c>
      <c r="FI50" s="51" t="s">
        <v>46</v>
      </c>
      <c r="FJ50" s="51" t="s">
        <v>46</v>
      </c>
      <c r="FK50" s="51" t="s">
        <v>46</v>
      </c>
      <c r="FL50" s="51" t="s">
        <v>46</v>
      </c>
      <c r="FM50" s="51" t="s">
        <v>46</v>
      </c>
      <c r="FN50" s="51" t="s">
        <v>46</v>
      </c>
      <c r="FO50" s="51" t="s">
        <v>46</v>
      </c>
      <c r="FP50" s="51" t="s">
        <v>46</v>
      </c>
      <c r="FQ50" s="51" t="s">
        <v>46</v>
      </c>
      <c r="FR50" s="51" t="s">
        <v>46</v>
      </c>
      <c r="FS50" s="51" t="s">
        <v>46</v>
      </c>
      <c r="FT50" s="51" t="s">
        <v>46</v>
      </c>
      <c r="FU50" s="51" t="s">
        <v>46</v>
      </c>
      <c r="FV50" s="51" t="s">
        <v>46</v>
      </c>
      <c r="FW50" s="51" t="s">
        <v>46</v>
      </c>
      <c r="FX50" s="51" t="s">
        <v>46</v>
      </c>
      <c r="FY50" s="51" t="s">
        <v>46</v>
      </c>
      <c r="FZ50" s="51" t="s">
        <v>46</v>
      </c>
      <c r="GA50" s="51" t="s">
        <v>46</v>
      </c>
      <c r="GB50" s="51" t="s">
        <v>46</v>
      </c>
      <c r="GC50" s="51" t="s">
        <v>46</v>
      </c>
      <c r="GD50" s="51" t="s">
        <v>46</v>
      </c>
      <c r="GE50" s="51" t="s">
        <v>46</v>
      </c>
      <c r="GF50" s="51" t="s">
        <v>46</v>
      </c>
      <c r="GG50" s="51" t="s">
        <v>46</v>
      </c>
      <c r="GH50" s="51" t="s">
        <v>46</v>
      </c>
      <c r="GI50" s="51" t="s">
        <v>46</v>
      </c>
      <c r="GJ50" s="51" t="s">
        <v>46</v>
      </c>
      <c r="GK50" s="51" t="s">
        <v>46</v>
      </c>
      <c r="GL50" s="51" t="s">
        <v>46</v>
      </c>
      <c r="GM50" s="51" t="s">
        <v>46</v>
      </c>
      <c r="GN50" s="51" t="s">
        <v>46</v>
      </c>
      <c r="GO50" s="51" t="s">
        <v>46</v>
      </c>
      <c r="GP50" s="51" t="s">
        <v>46</v>
      </c>
      <c r="GQ50" s="51" t="s">
        <v>46</v>
      </c>
      <c r="GR50" s="51" t="s">
        <v>46</v>
      </c>
      <c r="GS50" s="51" t="s">
        <v>46</v>
      </c>
      <c r="GT50" s="51" t="s">
        <v>46</v>
      </c>
      <c r="GU50" s="51" t="s">
        <v>46</v>
      </c>
      <c r="GV50" s="51" t="s">
        <v>46</v>
      </c>
      <c r="GW50" s="51" t="s">
        <v>46</v>
      </c>
      <c r="GX50" s="51" t="s">
        <v>46</v>
      </c>
      <c r="GY50" s="51" t="s">
        <v>46</v>
      </c>
      <c r="GZ50" s="51" t="s">
        <v>46</v>
      </c>
      <c r="HA50" s="51" t="s">
        <v>46</v>
      </c>
      <c r="HB50" s="51" t="s">
        <v>46</v>
      </c>
      <c r="HC50" s="51" t="s">
        <v>46</v>
      </c>
      <c r="HD50" s="51" t="s">
        <v>46</v>
      </c>
      <c r="HE50" s="51" t="s">
        <v>46</v>
      </c>
      <c r="HF50" s="51" t="s">
        <v>46</v>
      </c>
      <c r="HG50" s="51" t="s">
        <v>46</v>
      </c>
      <c r="HH50" s="51" t="s">
        <v>46</v>
      </c>
      <c r="HI50" s="51" t="s">
        <v>46</v>
      </c>
      <c r="HJ50" s="51" t="s">
        <v>46</v>
      </c>
      <c r="HK50" s="51" t="s">
        <v>46</v>
      </c>
      <c r="HL50" s="51" t="s">
        <v>46</v>
      </c>
      <c r="HM50" s="51" t="s">
        <v>46</v>
      </c>
      <c r="HN50" s="51" t="s">
        <v>46</v>
      </c>
      <c r="HO50" s="51" t="s">
        <v>46</v>
      </c>
      <c r="HP50" s="51" t="s">
        <v>46</v>
      </c>
      <c r="HQ50" s="51" t="s">
        <v>46</v>
      </c>
      <c r="HR50" s="51" t="s">
        <v>46</v>
      </c>
      <c r="HS50" s="51" t="s">
        <v>46</v>
      </c>
      <c r="HT50" s="51" t="s">
        <v>46</v>
      </c>
      <c r="HU50" s="51" t="s">
        <v>46</v>
      </c>
      <c r="HV50" s="51" t="s">
        <v>46</v>
      </c>
      <c r="HW50" s="51" t="s">
        <v>46</v>
      </c>
      <c r="HX50" s="51" t="s">
        <v>46</v>
      </c>
      <c r="HY50" s="51" t="s">
        <v>46</v>
      </c>
      <c r="HZ50" s="51" t="s">
        <v>46</v>
      </c>
      <c r="IA50" s="51" t="s">
        <v>46</v>
      </c>
      <c r="IB50" s="51" t="s">
        <v>46</v>
      </c>
      <c r="IC50" s="51" t="s">
        <v>46</v>
      </c>
      <c r="ID50" s="51" t="s">
        <v>46</v>
      </c>
      <c r="IE50" s="51" t="s">
        <v>46</v>
      </c>
    </row>
    <row r="51" spans="1:239" ht="12" customHeight="1"/>
    <row r="54" spans="1:239" s="46" customFormat="1">
      <c r="A54" s="17"/>
      <c r="B54" s="18"/>
      <c r="C54" s="18"/>
      <c r="D54" s="1"/>
      <c r="E54" s="17"/>
      <c r="F54" s="17"/>
    </row>
  </sheetData>
  <mergeCells count="2">
    <mergeCell ref="C3:E3"/>
    <mergeCell ref="A18:H18"/>
  </mergeCells>
  <phoneticPr fontId="13" type="noConversion"/>
  <hyperlinks>
    <hyperlink ref="A25" r:id="rId1" xr:uid="{00000000-0004-0000-0000-000000000000}"/>
  </hyperlinks>
  <pageMargins left="0.7" right="0.7" top="0.75" bottom="0.75" header="0.3" footer="0.3"/>
  <pageSetup scale="56" fitToWidth="0" fitToHeight="0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S78"/>
  <sheetViews>
    <sheetView zoomScale="85" zoomScaleNormal="85" workbookViewId="0">
      <selection activeCell="E10" sqref="E10"/>
    </sheetView>
  </sheetViews>
  <sheetFormatPr defaultColWidth="9" defaultRowHeight="13.2"/>
  <cols>
    <col min="1" max="1" width="21.08984375" style="157" customWidth="1"/>
    <col min="2" max="2" width="7.26953125" style="157" customWidth="1"/>
    <col min="3" max="5" width="8.7265625" style="155" customWidth="1"/>
    <col min="6" max="6" width="22.26953125" style="161" customWidth="1"/>
    <col min="7" max="7" width="7.7265625" style="157" bestFit="1" customWidth="1"/>
    <col min="8" max="12" width="8.7265625" style="161" customWidth="1"/>
    <col min="13" max="16384" width="9" style="161"/>
  </cols>
  <sheetData>
    <row r="1" spans="1:12" s="157" customFormat="1" ht="50.25" customHeight="1">
      <c r="A1" s="154" t="s">
        <v>18</v>
      </c>
      <c r="B1" s="154"/>
      <c r="C1" s="155"/>
      <c r="D1" s="155"/>
      <c r="E1" s="155"/>
      <c r="F1" s="365" t="s">
        <v>19</v>
      </c>
      <c r="G1" s="366"/>
      <c r="H1" s="156"/>
      <c r="I1" s="156"/>
      <c r="J1" s="156"/>
      <c r="K1" s="156"/>
      <c r="L1" s="156"/>
    </row>
    <row r="2" spans="1:12" ht="20.25" customHeight="1">
      <c r="A2" s="158" t="s">
        <v>33</v>
      </c>
      <c r="B2" s="158"/>
      <c r="C2" s="158"/>
      <c r="D2" s="158"/>
      <c r="E2" s="158"/>
      <c r="F2" s="159" t="s">
        <v>34</v>
      </c>
      <c r="G2" s="160"/>
      <c r="H2" s="160"/>
      <c r="I2" s="160"/>
      <c r="J2" s="160"/>
      <c r="K2" s="160"/>
      <c r="L2" s="160"/>
    </row>
    <row r="3" spans="1:12" ht="20.25" customHeight="1">
      <c r="A3" s="158" t="s">
        <v>35</v>
      </c>
      <c r="B3" s="158"/>
      <c r="C3" s="158"/>
      <c r="D3" s="158"/>
      <c r="E3" s="158"/>
      <c r="F3" s="158" t="s">
        <v>158</v>
      </c>
      <c r="G3" s="162"/>
      <c r="H3" s="163"/>
      <c r="I3" s="163"/>
      <c r="L3" s="163"/>
    </row>
    <row r="4" spans="1:12" ht="20.25" customHeight="1">
      <c r="A4" s="157" t="s">
        <v>49</v>
      </c>
    </row>
    <row r="5" spans="1:12" ht="20.25" customHeight="1">
      <c r="H5" s="164"/>
      <c r="I5" s="164"/>
      <c r="J5" s="164"/>
    </row>
    <row r="6" spans="1:12" s="166" customFormat="1" ht="30" customHeight="1">
      <c r="A6" s="367" t="s">
        <v>0</v>
      </c>
      <c r="B6" s="367"/>
      <c r="C6" s="165" t="s">
        <v>1</v>
      </c>
      <c r="D6" s="165" t="s">
        <v>50</v>
      </c>
      <c r="E6" s="165" t="s">
        <v>2</v>
      </c>
      <c r="F6" s="367" t="s">
        <v>155</v>
      </c>
      <c r="G6" s="367"/>
      <c r="H6" s="165" t="s">
        <v>2</v>
      </c>
      <c r="I6" s="165" t="s">
        <v>50</v>
      </c>
      <c r="J6" s="165" t="s">
        <v>26</v>
      </c>
      <c r="K6" s="165" t="s">
        <v>37</v>
      </c>
      <c r="L6" s="165" t="s">
        <v>25</v>
      </c>
    </row>
    <row r="7" spans="1:12" s="166" customFormat="1" ht="30" customHeight="1">
      <c r="A7" s="367" t="s">
        <v>4</v>
      </c>
      <c r="B7" s="367"/>
      <c r="C7" s="165" t="s">
        <v>5</v>
      </c>
      <c r="D7" s="165" t="s">
        <v>6</v>
      </c>
      <c r="E7" s="165" t="s">
        <v>6</v>
      </c>
      <c r="F7" s="367" t="s">
        <v>4</v>
      </c>
      <c r="G7" s="367"/>
      <c r="H7" s="165" t="s">
        <v>5</v>
      </c>
      <c r="I7" s="165"/>
      <c r="J7" s="165" t="s">
        <v>6</v>
      </c>
      <c r="K7" s="165" t="s">
        <v>6</v>
      </c>
      <c r="L7" s="165" t="s">
        <v>6</v>
      </c>
    </row>
    <row r="8" spans="1:12" s="166" customFormat="1" ht="30" customHeight="1">
      <c r="A8" s="167" t="s">
        <v>160</v>
      </c>
      <c r="B8" s="168" t="s">
        <v>159</v>
      </c>
      <c r="C8" s="167">
        <v>43142</v>
      </c>
      <c r="D8" s="167"/>
      <c r="E8" s="167">
        <f>C8+3</f>
        <v>43145</v>
      </c>
      <c r="F8" s="359" t="s">
        <v>176</v>
      </c>
      <c r="G8" s="359" t="s">
        <v>176</v>
      </c>
      <c r="H8" s="359">
        <f>C8+9</f>
        <v>43151</v>
      </c>
      <c r="I8" s="359">
        <f>C8+11</f>
        <v>43153</v>
      </c>
      <c r="J8" s="359">
        <f>C8+18</f>
        <v>43160</v>
      </c>
      <c r="K8" s="359">
        <f>C8+19</f>
        <v>43161</v>
      </c>
      <c r="L8" s="359">
        <f>C8+22</f>
        <v>43164</v>
      </c>
    </row>
    <row r="9" spans="1:12" s="166" customFormat="1" ht="30" customHeight="1">
      <c r="A9" s="167" t="s">
        <v>176</v>
      </c>
      <c r="B9" s="168" t="s">
        <v>176</v>
      </c>
      <c r="C9" s="167">
        <v>43146</v>
      </c>
      <c r="D9" s="167">
        <f>C9+2</f>
        <v>43148</v>
      </c>
      <c r="E9" s="167"/>
      <c r="F9" s="360"/>
      <c r="G9" s="360"/>
      <c r="H9" s="360"/>
      <c r="I9" s="360"/>
      <c r="J9" s="360"/>
      <c r="K9" s="360"/>
      <c r="L9" s="360"/>
    </row>
    <row r="10" spans="1:12" s="166" customFormat="1" ht="30" customHeight="1">
      <c r="A10" s="167" t="s">
        <v>176</v>
      </c>
      <c r="B10" s="168" t="s">
        <v>176</v>
      </c>
      <c r="C10" s="167">
        <f>C8+7</f>
        <v>43149</v>
      </c>
      <c r="D10" s="167"/>
      <c r="E10" s="167">
        <f>C10+3</f>
        <v>43152</v>
      </c>
      <c r="F10" s="359" t="s">
        <v>156</v>
      </c>
      <c r="G10" s="363" t="s">
        <v>166</v>
      </c>
      <c r="H10" s="359">
        <f>C10+9</f>
        <v>43158</v>
      </c>
      <c r="I10" s="359">
        <f t="shared" ref="I10" si="0">C10+11</f>
        <v>43160</v>
      </c>
      <c r="J10" s="359">
        <f>C10+18</f>
        <v>43167</v>
      </c>
      <c r="K10" s="359">
        <f>C10+19</f>
        <v>43168</v>
      </c>
      <c r="L10" s="359">
        <f>C10+22</f>
        <v>43171</v>
      </c>
    </row>
    <row r="11" spans="1:12" s="166" customFormat="1" ht="30" customHeight="1">
      <c r="A11" s="167" t="s">
        <v>174</v>
      </c>
      <c r="B11" s="168" t="s">
        <v>171</v>
      </c>
      <c r="C11" s="167">
        <f>C9+7</f>
        <v>43153</v>
      </c>
      <c r="D11" s="167">
        <f t="shared" ref="D11" si="1">C11+2</f>
        <v>43155</v>
      </c>
      <c r="E11" s="167"/>
      <c r="F11" s="360"/>
      <c r="G11" s="364"/>
      <c r="H11" s="360"/>
      <c r="I11" s="360"/>
      <c r="J11" s="360"/>
      <c r="K11" s="360"/>
      <c r="L11" s="360"/>
    </row>
    <row r="12" spans="1:12" s="166" customFormat="1" ht="30" customHeight="1">
      <c r="A12" s="167" t="s">
        <v>103</v>
      </c>
      <c r="B12" s="168" t="s">
        <v>162</v>
      </c>
      <c r="C12" s="167">
        <f t="shared" ref="C12:C30" si="2">C10+7</f>
        <v>43156</v>
      </c>
      <c r="D12" s="167"/>
      <c r="E12" s="167">
        <f>C12+3</f>
        <v>43159</v>
      </c>
      <c r="F12" s="359" t="s">
        <v>54</v>
      </c>
      <c r="G12" s="363" t="s">
        <v>167</v>
      </c>
      <c r="H12" s="359">
        <f>C12+9</f>
        <v>43165</v>
      </c>
      <c r="I12" s="359">
        <f t="shared" ref="I12" si="3">C12+11</f>
        <v>43167</v>
      </c>
      <c r="J12" s="359">
        <f>C12+18</f>
        <v>43174</v>
      </c>
      <c r="K12" s="359">
        <f>C12+19</f>
        <v>43175</v>
      </c>
      <c r="L12" s="359">
        <f>C12+22</f>
        <v>43178</v>
      </c>
    </row>
    <row r="13" spans="1:12" s="166" customFormat="1" ht="30" customHeight="1">
      <c r="A13" s="167" t="s">
        <v>169</v>
      </c>
      <c r="B13" s="168" t="s">
        <v>175</v>
      </c>
      <c r="C13" s="167">
        <f t="shared" si="2"/>
        <v>43160</v>
      </c>
      <c r="D13" s="167">
        <f t="shared" ref="D13" si="4">C13+2</f>
        <v>43162</v>
      </c>
      <c r="E13" s="167"/>
      <c r="F13" s="360"/>
      <c r="G13" s="364"/>
      <c r="H13" s="360"/>
      <c r="I13" s="360"/>
      <c r="J13" s="360"/>
      <c r="K13" s="360"/>
      <c r="L13" s="360"/>
    </row>
    <row r="14" spans="1:12" s="166" customFormat="1" ht="30" customHeight="1">
      <c r="A14" s="167" t="s">
        <v>66</v>
      </c>
      <c r="B14" s="168" t="s">
        <v>163</v>
      </c>
      <c r="C14" s="167">
        <f t="shared" si="2"/>
        <v>43163</v>
      </c>
      <c r="D14" s="167"/>
      <c r="E14" s="167">
        <f>C14+3</f>
        <v>43166</v>
      </c>
      <c r="F14" s="359" t="s">
        <v>157</v>
      </c>
      <c r="G14" s="363" t="s">
        <v>177</v>
      </c>
      <c r="H14" s="359">
        <f>C14+9</f>
        <v>43172</v>
      </c>
      <c r="I14" s="359">
        <f t="shared" ref="I14" si="5">C14+11</f>
        <v>43174</v>
      </c>
      <c r="J14" s="359">
        <f>C14+18</f>
        <v>43181</v>
      </c>
      <c r="K14" s="359">
        <f>C14+19</f>
        <v>43182</v>
      </c>
      <c r="L14" s="359">
        <f>C14+22</f>
        <v>43185</v>
      </c>
    </row>
    <row r="15" spans="1:12" s="166" customFormat="1" ht="30" customHeight="1">
      <c r="A15" s="167" t="s">
        <v>170</v>
      </c>
      <c r="B15" s="168" t="s">
        <v>171</v>
      </c>
      <c r="C15" s="167">
        <f t="shared" si="2"/>
        <v>43167</v>
      </c>
      <c r="D15" s="167">
        <f t="shared" ref="D15" si="6">C15+2</f>
        <v>43169</v>
      </c>
      <c r="E15" s="167"/>
      <c r="F15" s="360"/>
      <c r="G15" s="364"/>
      <c r="H15" s="360"/>
      <c r="I15" s="360"/>
      <c r="J15" s="360"/>
      <c r="K15" s="360"/>
      <c r="L15" s="360"/>
    </row>
    <row r="16" spans="1:12" s="166" customFormat="1" ht="30" customHeight="1">
      <c r="A16" s="167" t="s">
        <v>178</v>
      </c>
      <c r="B16" s="168" t="s">
        <v>168</v>
      </c>
      <c r="C16" s="167">
        <f t="shared" si="2"/>
        <v>43170</v>
      </c>
      <c r="D16" s="167"/>
      <c r="E16" s="167">
        <f>C16+3</f>
        <v>43173</v>
      </c>
      <c r="F16" s="359" t="s">
        <v>156</v>
      </c>
      <c r="G16" s="363" t="s">
        <v>118</v>
      </c>
      <c r="H16" s="359">
        <f>C16+9</f>
        <v>43179</v>
      </c>
      <c r="I16" s="359">
        <f t="shared" ref="I16" si="7">C16+11</f>
        <v>43181</v>
      </c>
      <c r="J16" s="359">
        <f>C16+18</f>
        <v>43188</v>
      </c>
      <c r="K16" s="359">
        <f>C16+19</f>
        <v>43189</v>
      </c>
      <c r="L16" s="359">
        <f>C16+22</f>
        <v>43192</v>
      </c>
    </row>
    <row r="17" spans="1:12" s="166" customFormat="1" ht="30" customHeight="1">
      <c r="A17" s="167" t="s">
        <v>172</v>
      </c>
      <c r="B17" s="168" t="s">
        <v>173</v>
      </c>
      <c r="C17" s="167">
        <f t="shared" si="2"/>
        <v>43174</v>
      </c>
      <c r="D17" s="167">
        <f t="shared" ref="D17" si="8">C17+2</f>
        <v>43176</v>
      </c>
      <c r="E17" s="167"/>
      <c r="F17" s="360"/>
      <c r="G17" s="364"/>
      <c r="H17" s="360"/>
      <c r="I17" s="360"/>
      <c r="J17" s="360"/>
      <c r="K17" s="360"/>
      <c r="L17" s="360"/>
    </row>
    <row r="18" spans="1:12" s="166" customFormat="1" ht="30" customHeight="1">
      <c r="A18" s="167" t="s">
        <v>161</v>
      </c>
      <c r="B18" s="168" t="s">
        <v>159</v>
      </c>
      <c r="C18" s="167">
        <f t="shared" si="2"/>
        <v>43177</v>
      </c>
      <c r="D18" s="167"/>
      <c r="E18" s="167">
        <f>C18+3</f>
        <v>43180</v>
      </c>
      <c r="F18" s="359" t="s">
        <v>54</v>
      </c>
      <c r="G18" s="363" t="s">
        <v>179</v>
      </c>
      <c r="H18" s="359">
        <f>C18+9</f>
        <v>43186</v>
      </c>
      <c r="I18" s="359">
        <f t="shared" ref="I18" si="9">C18+11</f>
        <v>43188</v>
      </c>
      <c r="J18" s="359">
        <f>C18+18</f>
        <v>43195</v>
      </c>
      <c r="K18" s="359">
        <f>C18+19</f>
        <v>43196</v>
      </c>
      <c r="L18" s="359">
        <f>C18+22</f>
        <v>43199</v>
      </c>
    </row>
    <row r="19" spans="1:12" s="166" customFormat="1" ht="30" customHeight="1">
      <c r="A19" s="167" t="s">
        <v>174</v>
      </c>
      <c r="B19" s="168" t="s">
        <v>180</v>
      </c>
      <c r="C19" s="167">
        <f t="shared" si="2"/>
        <v>43181</v>
      </c>
      <c r="D19" s="167">
        <f t="shared" ref="D19" si="10">C19+2</f>
        <v>43183</v>
      </c>
      <c r="E19" s="167"/>
      <c r="F19" s="360"/>
      <c r="G19" s="364"/>
      <c r="H19" s="360"/>
      <c r="I19" s="360"/>
      <c r="J19" s="360"/>
      <c r="K19" s="360"/>
      <c r="L19" s="360"/>
    </row>
    <row r="20" spans="1:12" s="166" customFormat="1" ht="30" customHeight="1">
      <c r="A20" s="167" t="s">
        <v>103</v>
      </c>
      <c r="B20" s="168" t="s">
        <v>165</v>
      </c>
      <c r="C20" s="167">
        <f t="shared" si="2"/>
        <v>43184</v>
      </c>
      <c r="D20" s="167"/>
      <c r="E20" s="167">
        <f>C20+3</f>
        <v>43187</v>
      </c>
      <c r="F20" s="359" t="s">
        <v>157</v>
      </c>
      <c r="G20" s="363" t="s">
        <v>181</v>
      </c>
      <c r="H20" s="359">
        <f>C20+9</f>
        <v>43193</v>
      </c>
      <c r="I20" s="359">
        <f t="shared" ref="I20" si="11">C20+11</f>
        <v>43195</v>
      </c>
      <c r="J20" s="359">
        <f>C20+18</f>
        <v>43202</v>
      </c>
      <c r="K20" s="359">
        <f>C20+19</f>
        <v>43203</v>
      </c>
      <c r="L20" s="359">
        <f>C20+22</f>
        <v>43206</v>
      </c>
    </row>
    <row r="21" spans="1:12" s="166" customFormat="1" ht="30" customHeight="1">
      <c r="A21" s="167" t="s">
        <v>169</v>
      </c>
      <c r="B21" s="168" t="s">
        <v>182</v>
      </c>
      <c r="C21" s="167">
        <f t="shared" si="2"/>
        <v>43188</v>
      </c>
      <c r="D21" s="167">
        <f t="shared" ref="D21" si="12">C21+2</f>
        <v>43190</v>
      </c>
      <c r="E21" s="167"/>
      <c r="F21" s="360"/>
      <c r="G21" s="364"/>
      <c r="H21" s="360"/>
      <c r="I21" s="360"/>
      <c r="J21" s="360"/>
      <c r="K21" s="360"/>
      <c r="L21" s="360"/>
    </row>
    <row r="22" spans="1:12" s="166" customFormat="1" ht="30" customHeight="1">
      <c r="A22" s="167" t="s">
        <v>160</v>
      </c>
      <c r="B22" s="168" t="s">
        <v>183</v>
      </c>
      <c r="C22" s="167">
        <f t="shared" si="2"/>
        <v>43191</v>
      </c>
      <c r="D22" s="167"/>
      <c r="E22" s="167">
        <f t="shared" ref="E22:E30" si="13">C22+3</f>
        <v>43194</v>
      </c>
      <c r="F22" s="359" t="s">
        <v>156</v>
      </c>
      <c r="G22" s="363" t="s">
        <v>117</v>
      </c>
      <c r="H22" s="359">
        <f t="shared" ref="H22:H30" si="14">C22+9</f>
        <v>43200</v>
      </c>
      <c r="I22" s="359">
        <f t="shared" ref="I22" si="15">C22+11</f>
        <v>43202</v>
      </c>
      <c r="J22" s="359">
        <f t="shared" ref="J22:J30" si="16">C22+18</f>
        <v>43209</v>
      </c>
      <c r="K22" s="359">
        <f t="shared" ref="K22:K30" si="17">C22+19</f>
        <v>43210</v>
      </c>
      <c r="L22" s="359">
        <f t="shared" ref="L22:L30" si="18">C22+22</f>
        <v>43213</v>
      </c>
    </row>
    <row r="23" spans="1:12" s="166" customFormat="1" ht="30" customHeight="1">
      <c r="A23" s="167" t="s">
        <v>170</v>
      </c>
      <c r="B23" s="168" t="s">
        <v>184</v>
      </c>
      <c r="C23" s="167">
        <f t="shared" si="2"/>
        <v>43195</v>
      </c>
      <c r="D23" s="167">
        <f t="shared" ref="D23" si="19">C23+2</f>
        <v>43197</v>
      </c>
      <c r="E23" s="167"/>
      <c r="F23" s="360"/>
      <c r="G23" s="364"/>
      <c r="H23" s="360"/>
      <c r="I23" s="360"/>
      <c r="J23" s="360"/>
      <c r="K23" s="360"/>
      <c r="L23" s="360"/>
    </row>
    <row r="24" spans="1:12" s="166" customFormat="1" ht="30" customHeight="1">
      <c r="A24" s="167" t="s">
        <v>67</v>
      </c>
      <c r="B24" s="168" t="s">
        <v>185</v>
      </c>
      <c r="C24" s="167">
        <f t="shared" si="2"/>
        <v>43198</v>
      </c>
      <c r="D24" s="167"/>
      <c r="E24" s="167">
        <f t="shared" si="13"/>
        <v>43201</v>
      </c>
      <c r="F24" s="359" t="s">
        <v>54</v>
      </c>
      <c r="G24" s="363" t="s">
        <v>186</v>
      </c>
      <c r="H24" s="359">
        <f t="shared" si="14"/>
        <v>43207</v>
      </c>
      <c r="I24" s="359">
        <f t="shared" ref="I24" si="20">C24+11</f>
        <v>43209</v>
      </c>
      <c r="J24" s="359">
        <f t="shared" si="16"/>
        <v>43216</v>
      </c>
      <c r="K24" s="359">
        <f t="shared" si="17"/>
        <v>43217</v>
      </c>
      <c r="L24" s="359">
        <f t="shared" si="18"/>
        <v>43220</v>
      </c>
    </row>
    <row r="25" spans="1:12" s="166" customFormat="1" ht="30" customHeight="1">
      <c r="A25" s="167" t="s">
        <v>172</v>
      </c>
      <c r="B25" s="168" t="s">
        <v>187</v>
      </c>
      <c r="C25" s="167">
        <f t="shared" si="2"/>
        <v>43202</v>
      </c>
      <c r="D25" s="167">
        <f t="shared" ref="D25" si="21">C25+2</f>
        <v>43204</v>
      </c>
      <c r="E25" s="167"/>
      <c r="F25" s="360"/>
      <c r="G25" s="364"/>
      <c r="H25" s="360"/>
      <c r="I25" s="360"/>
      <c r="J25" s="360"/>
      <c r="K25" s="360"/>
      <c r="L25" s="360"/>
    </row>
    <row r="26" spans="1:12" s="166" customFormat="1" ht="30" customHeight="1">
      <c r="A26" s="167" t="s">
        <v>161</v>
      </c>
      <c r="B26" s="168" t="s">
        <v>164</v>
      </c>
      <c r="C26" s="167">
        <f t="shared" si="2"/>
        <v>43205</v>
      </c>
      <c r="D26" s="167"/>
      <c r="E26" s="167">
        <f t="shared" si="13"/>
        <v>43208</v>
      </c>
      <c r="F26" s="359" t="s">
        <v>157</v>
      </c>
      <c r="G26" s="363" t="s">
        <v>188</v>
      </c>
      <c r="H26" s="359">
        <f t="shared" si="14"/>
        <v>43214</v>
      </c>
      <c r="I26" s="359">
        <f t="shared" ref="I26" si="22">C26+11</f>
        <v>43216</v>
      </c>
      <c r="J26" s="359">
        <f t="shared" si="16"/>
        <v>43223</v>
      </c>
      <c r="K26" s="359">
        <f t="shared" si="17"/>
        <v>43224</v>
      </c>
      <c r="L26" s="359">
        <f t="shared" si="18"/>
        <v>43227</v>
      </c>
    </row>
    <row r="27" spans="1:12" s="166" customFormat="1" ht="30" customHeight="1">
      <c r="A27" s="167" t="s">
        <v>174</v>
      </c>
      <c r="B27" s="168" t="s">
        <v>189</v>
      </c>
      <c r="C27" s="167">
        <f t="shared" si="2"/>
        <v>43209</v>
      </c>
      <c r="D27" s="167">
        <f t="shared" ref="D27" si="23">C27+2</f>
        <v>43211</v>
      </c>
      <c r="E27" s="167"/>
      <c r="F27" s="360"/>
      <c r="G27" s="364"/>
      <c r="H27" s="360"/>
      <c r="I27" s="360"/>
      <c r="J27" s="360"/>
      <c r="K27" s="360"/>
      <c r="L27" s="360"/>
    </row>
    <row r="28" spans="1:12" s="166" customFormat="1" ht="30" customHeight="1">
      <c r="A28" s="167" t="s">
        <v>103</v>
      </c>
      <c r="B28" s="168" t="s">
        <v>190</v>
      </c>
      <c r="C28" s="167">
        <f t="shared" si="2"/>
        <v>43212</v>
      </c>
      <c r="D28" s="167"/>
      <c r="E28" s="167">
        <f t="shared" si="13"/>
        <v>43215</v>
      </c>
      <c r="F28" s="359" t="s">
        <v>156</v>
      </c>
      <c r="G28" s="363" t="s">
        <v>101</v>
      </c>
      <c r="H28" s="359">
        <f t="shared" si="14"/>
        <v>43221</v>
      </c>
      <c r="I28" s="359">
        <f t="shared" ref="I28" si="24">C28+11</f>
        <v>43223</v>
      </c>
      <c r="J28" s="359">
        <f t="shared" si="16"/>
        <v>43230</v>
      </c>
      <c r="K28" s="359">
        <f t="shared" si="17"/>
        <v>43231</v>
      </c>
      <c r="L28" s="359">
        <f t="shared" si="18"/>
        <v>43234</v>
      </c>
    </row>
    <row r="29" spans="1:12" s="166" customFormat="1" ht="30" customHeight="1">
      <c r="A29" s="167" t="s">
        <v>169</v>
      </c>
      <c r="B29" s="168" t="s">
        <v>191</v>
      </c>
      <c r="C29" s="167">
        <f t="shared" si="2"/>
        <v>43216</v>
      </c>
      <c r="D29" s="167">
        <f t="shared" ref="D29" si="25">C29+2</f>
        <v>43218</v>
      </c>
      <c r="E29" s="167"/>
      <c r="F29" s="360"/>
      <c r="G29" s="364"/>
      <c r="H29" s="360"/>
      <c r="I29" s="360"/>
      <c r="J29" s="360"/>
      <c r="K29" s="360"/>
      <c r="L29" s="360"/>
    </row>
    <row r="30" spans="1:12" s="166" customFormat="1" ht="30" customHeight="1">
      <c r="A30" s="167" t="s">
        <v>160</v>
      </c>
      <c r="B30" s="168" t="s">
        <v>192</v>
      </c>
      <c r="C30" s="167">
        <f t="shared" si="2"/>
        <v>43219</v>
      </c>
      <c r="D30" s="167"/>
      <c r="E30" s="167">
        <f t="shared" si="13"/>
        <v>43222</v>
      </c>
      <c r="F30" s="359" t="s">
        <v>54</v>
      </c>
      <c r="G30" s="363" t="s">
        <v>193</v>
      </c>
      <c r="H30" s="359">
        <f t="shared" si="14"/>
        <v>43228</v>
      </c>
      <c r="I30" s="359">
        <f t="shared" ref="I30" si="26">C30+11</f>
        <v>43230</v>
      </c>
      <c r="J30" s="359">
        <f t="shared" si="16"/>
        <v>43237</v>
      </c>
      <c r="K30" s="359">
        <f t="shared" si="17"/>
        <v>43238</v>
      </c>
      <c r="L30" s="359">
        <f t="shared" si="18"/>
        <v>43241</v>
      </c>
    </row>
    <row r="31" spans="1:12" s="166" customFormat="1" ht="30" customHeight="1">
      <c r="A31" s="167" t="s">
        <v>176</v>
      </c>
      <c r="B31" s="168" t="s">
        <v>176</v>
      </c>
      <c r="C31" s="167">
        <f>C29+7</f>
        <v>43223</v>
      </c>
      <c r="D31" s="167">
        <f t="shared" ref="D31" si="27">C31+2</f>
        <v>43225</v>
      </c>
      <c r="E31" s="167"/>
      <c r="F31" s="360"/>
      <c r="G31" s="364"/>
      <c r="H31" s="360"/>
      <c r="I31" s="360"/>
      <c r="J31" s="360"/>
      <c r="K31" s="360"/>
      <c r="L31" s="360"/>
    </row>
    <row r="32" spans="1:12" s="171" customFormat="1" ht="15.6">
      <c r="A32" s="169" t="s">
        <v>44</v>
      </c>
      <c r="B32" s="169"/>
      <c r="C32" s="169"/>
      <c r="D32" s="169"/>
      <c r="E32" s="169"/>
      <c r="F32" s="169"/>
      <c r="G32" s="170"/>
    </row>
    <row r="33" spans="1:11" s="173" customFormat="1" ht="15">
      <c r="A33" s="172"/>
      <c r="B33" s="172"/>
      <c r="C33" s="172"/>
      <c r="D33" s="172"/>
      <c r="E33" s="172"/>
      <c r="F33" s="172"/>
      <c r="G33" s="172"/>
    </row>
    <row r="34" spans="1:11" s="157" customFormat="1" ht="13.8" customHeight="1">
      <c r="A34" s="361" t="s">
        <v>16</v>
      </c>
      <c r="B34" s="361"/>
      <c r="C34" s="362"/>
      <c r="D34" s="362"/>
      <c r="E34" s="362"/>
      <c r="F34" s="362"/>
      <c r="K34" s="174"/>
    </row>
    <row r="35" spans="1:11" s="157" customFormat="1" ht="13.8" customHeight="1">
      <c r="A35" s="175" t="s">
        <v>55</v>
      </c>
      <c r="B35" s="175"/>
      <c r="C35" s="176"/>
      <c r="D35" s="176"/>
      <c r="E35" s="176"/>
      <c r="F35" s="176"/>
      <c r="K35" s="177"/>
    </row>
    <row r="36" spans="1:11" s="173" customFormat="1" ht="15">
      <c r="A36" s="175"/>
      <c r="B36" s="175"/>
      <c r="C36" s="176"/>
      <c r="D36" s="176"/>
      <c r="E36" s="177"/>
      <c r="F36" s="177"/>
      <c r="G36" s="178"/>
    </row>
    <row r="37" spans="1:11" s="166" customFormat="1" ht="18" customHeight="1">
      <c r="A37" s="179"/>
      <c r="B37" s="179"/>
      <c r="C37" s="179"/>
      <c r="D37" s="179"/>
      <c r="E37" s="179"/>
      <c r="F37" s="179"/>
      <c r="G37" s="180"/>
    </row>
    <row r="38" spans="1:11" s="166" customFormat="1" ht="14.1" customHeight="1">
      <c r="A38" s="157"/>
      <c r="B38" s="157"/>
      <c r="C38" s="155"/>
      <c r="D38" s="155"/>
      <c r="E38" s="155"/>
      <c r="F38" s="161"/>
      <c r="G38" s="180"/>
    </row>
    <row r="39" spans="1:11" s="166" customFormat="1" ht="14.1" customHeight="1">
      <c r="A39" s="157"/>
      <c r="B39" s="157"/>
      <c r="C39" s="155"/>
      <c r="D39" s="155"/>
      <c r="E39" s="155"/>
      <c r="F39" s="161"/>
      <c r="G39" s="180"/>
    </row>
    <row r="40" spans="1:11" s="166" customFormat="1" ht="14.1" customHeight="1">
      <c r="A40" s="157"/>
      <c r="B40" s="157"/>
      <c r="C40" s="155"/>
      <c r="D40" s="155"/>
      <c r="E40" s="155"/>
      <c r="F40" s="161"/>
      <c r="G40" s="180"/>
    </row>
    <row r="41" spans="1:11" s="166" customFormat="1" ht="14.1" customHeight="1">
      <c r="A41" s="157"/>
      <c r="B41" s="157"/>
      <c r="C41" s="155"/>
      <c r="D41" s="155"/>
      <c r="E41" s="155"/>
      <c r="F41" s="161"/>
      <c r="G41" s="180"/>
    </row>
    <row r="42" spans="1:11" s="166" customFormat="1" ht="14.1" customHeight="1">
      <c r="A42" s="157"/>
      <c r="B42" s="157"/>
      <c r="C42" s="155"/>
      <c r="D42" s="155"/>
      <c r="E42" s="155"/>
      <c r="F42" s="161"/>
      <c r="G42" s="181"/>
    </row>
    <row r="43" spans="1:11" s="166" customFormat="1" ht="14.1" customHeight="1">
      <c r="A43" s="157"/>
      <c r="B43" s="157"/>
      <c r="C43" s="155"/>
      <c r="D43" s="155"/>
      <c r="E43" s="155"/>
      <c r="F43" s="161"/>
      <c r="G43" s="182"/>
    </row>
    <row r="44" spans="1:11" s="166" customFormat="1" ht="14.1" customHeight="1">
      <c r="A44" s="157"/>
      <c r="B44" s="157"/>
      <c r="C44" s="155"/>
      <c r="D44" s="155"/>
      <c r="E44" s="155"/>
      <c r="F44" s="161"/>
    </row>
    <row r="45" spans="1:11" s="166" customFormat="1" ht="14.1" customHeight="1">
      <c r="A45" s="157"/>
      <c r="B45" s="157"/>
      <c r="C45" s="155"/>
      <c r="D45" s="155"/>
      <c r="E45" s="155"/>
      <c r="F45" s="161"/>
    </row>
    <row r="46" spans="1:11" s="166" customFormat="1" ht="14.1" customHeight="1">
      <c r="A46" s="157"/>
      <c r="B46" s="157"/>
      <c r="C46" s="155"/>
      <c r="D46" s="155"/>
      <c r="E46" s="155"/>
      <c r="F46" s="161"/>
      <c r="G46" s="180"/>
    </row>
    <row r="47" spans="1:11" s="166" customFormat="1" ht="14.1" customHeight="1">
      <c r="A47" s="157"/>
      <c r="B47" s="157"/>
      <c r="C47" s="155"/>
      <c r="D47" s="155"/>
      <c r="E47" s="155"/>
      <c r="F47" s="161"/>
      <c r="G47" s="181"/>
    </row>
    <row r="48" spans="1:11" s="166" customFormat="1" ht="14.1" customHeight="1">
      <c r="A48" s="157"/>
      <c r="B48" s="157"/>
      <c r="C48" s="155"/>
      <c r="D48" s="155"/>
      <c r="E48" s="155"/>
      <c r="F48" s="161"/>
      <c r="G48" s="182"/>
    </row>
    <row r="49" spans="1:11" s="166" customFormat="1" ht="14.1" customHeight="1">
      <c r="A49" s="157"/>
      <c r="B49" s="157"/>
      <c r="C49" s="155"/>
      <c r="D49" s="155"/>
      <c r="E49" s="155"/>
      <c r="F49" s="161"/>
    </row>
    <row r="50" spans="1:11" s="166" customFormat="1" ht="14.1" customHeight="1">
      <c r="A50" s="157"/>
      <c r="B50" s="157"/>
      <c r="C50" s="155"/>
      <c r="D50" s="155"/>
      <c r="E50" s="155"/>
      <c r="F50" s="161"/>
    </row>
    <row r="51" spans="1:11" s="183" customFormat="1" ht="12.75" customHeight="1">
      <c r="A51" s="157"/>
      <c r="B51" s="157"/>
      <c r="C51" s="155"/>
      <c r="D51" s="155"/>
      <c r="E51" s="155"/>
      <c r="F51" s="161"/>
    </row>
    <row r="52" spans="1:11" s="183" customFormat="1" ht="12.75" customHeight="1">
      <c r="A52" s="157"/>
      <c r="B52" s="157"/>
      <c r="C52" s="155"/>
      <c r="D52" s="155"/>
      <c r="E52" s="155"/>
      <c r="F52" s="161"/>
    </row>
    <row r="53" spans="1:11" s="183" customFormat="1" ht="17.25" customHeight="1">
      <c r="A53" s="157"/>
      <c r="B53" s="157"/>
      <c r="C53" s="155"/>
      <c r="D53" s="155"/>
      <c r="E53" s="155"/>
      <c r="F53" s="161"/>
      <c r="H53" s="161"/>
      <c r="I53" s="161"/>
      <c r="J53" s="161"/>
    </row>
    <row r="54" spans="1:11" s="184" customFormat="1" ht="15" customHeight="1">
      <c r="A54" s="157"/>
      <c r="B54" s="157"/>
      <c r="C54" s="155"/>
      <c r="D54" s="155"/>
      <c r="E54" s="155"/>
      <c r="F54" s="161"/>
      <c r="H54" s="155"/>
      <c r="I54" s="155"/>
      <c r="J54" s="155"/>
    </row>
    <row r="55" spans="1:11" s="184" customFormat="1" ht="15" customHeight="1">
      <c r="A55" s="157"/>
      <c r="B55" s="157"/>
      <c r="C55" s="155"/>
      <c r="D55" s="155"/>
      <c r="E55" s="155"/>
      <c r="F55" s="161"/>
      <c r="G55" s="185"/>
      <c r="H55" s="155"/>
      <c r="I55" s="155"/>
      <c r="J55" s="155"/>
    </row>
    <row r="56" spans="1:11" s="187" customFormat="1" ht="18" customHeight="1">
      <c r="A56" s="157"/>
      <c r="B56" s="157"/>
      <c r="C56" s="155"/>
      <c r="D56" s="155"/>
      <c r="E56" s="155"/>
      <c r="F56" s="161"/>
      <c r="G56" s="186"/>
      <c r="H56" s="186"/>
      <c r="I56" s="186"/>
      <c r="J56" s="186"/>
      <c r="K56" s="186"/>
    </row>
    <row r="57" spans="1:11" s="179" customFormat="1" ht="15" customHeight="1">
      <c r="A57" s="157"/>
      <c r="B57" s="157"/>
      <c r="C57" s="155"/>
      <c r="D57" s="155"/>
      <c r="E57" s="155"/>
      <c r="F57" s="161"/>
      <c r="G57" s="178"/>
      <c r="H57" s="178"/>
      <c r="I57" s="178"/>
      <c r="J57" s="178"/>
    </row>
    <row r="58" spans="1:11" s="179" customFormat="1" ht="15" customHeight="1">
      <c r="A58" s="157"/>
      <c r="B58" s="157"/>
      <c r="C58" s="155"/>
      <c r="D58" s="155"/>
      <c r="E58" s="155"/>
      <c r="F58" s="161"/>
      <c r="G58" s="178"/>
      <c r="H58" s="178"/>
      <c r="I58" s="178"/>
      <c r="J58" s="178"/>
    </row>
    <row r="59" spans="1:11" s="179" customFormat="1" ht="15" customHeight="1">
      <c r="A59" s="157"/>
      <c r="B59" s="157"/>
      <c r="C59" s="155"/>
      <c r="D59" s="155"/>
      <c r="E59" s="155"/>
      <c r="F59" s="161"/>
      <c r="G59" s="178"/>
      <c r="H59" s="178"/>
      <c r="I59" s="178"/>
      <c r="J59" s="178"/>
    </row>
    <row r="60" spans="1:11" s="183" customFormat="1" ht="9.3000000000000007" customHeight="1">
      <c r="A60" s="157"/>
      <c r="B60" s="157"/>
      <c r="C60" s="155"/>
      <c r="D60" s="155"/>
      <c r="E60" s="155"/>
      <c r="F60" s="161"/>
      <c r="G60" s="157"/>
      <c r="H60" s="161"/>
      <c r="I60" s="161"/>
      <c r="J60" s="161"/>
    </row>
    <row r="61" spans="1:11" s="183" customFormat="1" ht="9.3000000000000007" customHeight="1">
      <c r="A61" s="157"/>
      <c r="B61" s="157"/>
      <c r="C61" s="155"/>
      <c r="D61" s="155"/>
      <c r="E61" s="155"/>
      <c r="F61" s="161"/>
      <c r="G61" s="157"/>
      <c r="H61" s="161"/>
      <c r="I61" s="161"/>
      <c r="J61" s="161"/>
    </row>
    <row r="62" spans="1:11" s="183" customFormat="1" ht="9.3000000000000007" customHeight="1">
      <c r="A62" s="157"/>
      <c r="B62" s="157"/>
      <c r="C62" s="155"/>
      <c r="D62" s="155"/>
      <c r="E62" s="155"/>
      <c r="F62" s="161"/>
      <c r="G62" s="157"/>
      <c r="H62" s="161"/>
      <c r="I62" s="161"/>
      <c r="J62" s="161"/>
    </row>
    <row r="63" spans="1:11" s="183" customFormat="1" ht="9.3000000000000007" customHeight="1">
      <c r="A63" s="157"/>
      <c r="B63" s="157"/>
      <c r="C63" s="155"/>
      <c r="D63" s="155"/>
      <c r="E63" s="155"/>
      <c r="F63" s="161"/>
      <c r="G63" s="157"/>
      <c r="H63" s="161"/>
      <c r="I63" s="161"/>
      <c r="J63" s="161"/>
    </row>
    <row r="64" spans="1:11" s="183" customFormat="1" ht="9.3000000000000007" customHeight="1">
      <c r="A64" s="157"/>
      <c r="B64" s="157"/>
      <c r="C64" s="155"/>
      <c r="D64" s="155"/>
      <c r="E64" s="155"/>
      <c r="F64" s="161"/>
      <c r="G64" s="157"/>
      <c r="H64" s="161"/>
      <c r="I64" s="161"/>
      <c r="J64" s="161"/>
    </row>
    <row r="65" spans="1:253" s="183" customFormat="1" ht="9.3000000000000007" customHeight="1">
      <c r="A65" s="157"/>
      <c r="B65" s="157"/>
      <c r="C65" s="155"/>
      <c r="D65" s="155"/>
      <c r="E65" s="155"/>
      <c r="F65" s="161"/>
      <c r="G65" s="157"/>
      <c r="H65" s="161"/>
      <c r="I65" s="161"/>
      <c r="J65" s="161"/>
    </row>
    <row r="66" spans="1:253" s="183" customFormat="1" ht="9.3000000000000007" customHeight="1">
      <c r="A66" s="157"/>
      <c r="B66" s="157"/>
      <c r="C66" s="155"/>
      <c r="D66" s="155"/>
      <c r="E66" s="155"/>
      <c r="F66" s="161"/>
      <c r="G66" s="157"/>
      <c r="H66" s="161"/>
      <c r="I66" s="161"/>
      <c r="J66" s="161"/>
    </row>
    <row r="67" spans="1:253" s="183" customFormat="1" ht="9.3000000000000007" customHeight="1">
      <c r="A67" s="157"/>
      <c r="B67" s="157"/>
      <c r="C67" s="155"/>
      <c r="D67" s="155"/>
      <c r="E67" s="155"/>
      <c r="F67" s="161"/>
      <c r="G67" s="157"/>
      <c r="H67" s="161"/>
      <c r="I67" s="161"/>
      <c r="J67" s="161"/>
    </row>
    <row r="68" spans="1:253" s="183" customFormat="1" ht="9.3000000000000007" customHeight="1">
      <c r="A68" s="157"/>
      <c r="B68" s="157"/>
      <c r="C68" s="155"/>
      <c r="D68" s="155"/>
      <c r="E68" s="155"/>
      <c r="F68" s="161"/>
      <c r="G68" s="157"/>
      <c r="H68" s="161"/>
      <c r="I68" s="161"/>
      <c r="J68" s="161"/>
    </row>
    <row r="69" spans="1:253" s="183" customFormat="1" ht="9.3000000000000007" customHeight="1">
      <c r="A69" s="157"/>
      <c r="B69" s="157"/>
      <c r="C69" s="155"/>
      <c r="D69" s="155"/>
      <c r="E69" s="155"/>
      <c r="F69" s="161"/>
      <c r="G69" s="157"/>
      <c r="H69" s="161"/>
      <c r="I69" s="161"/>
      <c r="J69" s="161"/>
    </row>
    <row r="70" spans="1:253" s="183" customFormat="1" ht="9.3000000000000007" customHeight="1">
      <c r="A70" s="157"/>
      <c r="B70" s="157"/>
      <c r="C70" s="155"/>
      <c r="D70" s="155"/>
      <c r="E70" s="155"/>
      <c r="F70" s="161"/>
      <c r="G70" s="157"/>
      <c r="H70" s="161"/>
      <c r="I70" s="161"/>
      <c r="J70" s="161"/>
    </row>
    <row r="71" spans="1:253" s="183" customFormat="1" ht="9.3000000000000007" customHeight="1">
      <c r="A71" s="157"/>
      <c r="B71" s="157"/>
      <c r="C71" s="155"/>
      <c r="D71" s="155"/>
      <c r="E71" s="155"/>
      <c r="F71" s="161"/>
      <c r="G71" s="157"/>
      <c r="H71" s="161"/>
      <c r="I71" s="161"/>
      <c r="J71" s="161"/>
    </row>
    <row r="72" spans="1:253" s="183" customFormat="1" ht="9.3000000000000007" customHeight="1">
      <c r="A72" s="157"/>
      <c r="B72" s="157"/>
      <c r="C72" s="155"/>
      <c r="D72" s="155"/>
      <c r="E72" s="155"/>
      <c r="F72" s="161"/>
      <c r="G72" s="157"/>
      <c r="H72" s="161"/>
      <c r="I72" s="161"/>
      <c r="J72" s="161"/>
    </row>
    <row r="73" spans="1:253" ht="10.5" customHeight="1"/>
    <row r="74" spans="1:253" ht="10.5" customHeight="1">
      <c r="K74" s="188" t="s">
        <v>46</v>
      </c>
      <c r="L74" s="188" t="s">
        <v>46</v>
      </c>
      <c r="M74" s="188" t="s">
        <v>46</v>
      </c>
      <c r="N74" s="188" t="s">
        <v>46</v>
      </c>
      <c r="O74" s="188" t="s">
        <v>46</v>
      </c>
      <c r="P74" s="188" t="s">
        <v>46</v>
      </c>
      <c r="Q74" s="188" t="s">
        <v>46</v>
      </c>
      <c r="R74" s="188" t="s">
        <v>46</v>
      </c>
      <c r="S74" s="188" t="s">
        <v>46</v>
      </c>
      <c r="T74" s="188" t="s">
        <v>46</v>
      </c>
      <c r="U74" s="188" t="s">
        <v>46</v>
      </c>
      <c r="V74" s="188" t="s">
        <v>46</v>
      </c>
      <c r="W74" s="188" t="s">
        <v>46</v>
      </c>
      <c r="X74" s="188" t="s">
        <v>46</v>
      </c>
      <c r="Y74" s="188" t="s">
        <v>46</v>
      </c>
      <c r="Z74" s="188" t="s">
        <v>46</v>
      </c>
      <c r="AA74" s="188" t="s">
        <v>46</v>
      </c>
      <c r="AB74" s="188" t="s">
        <v>46</v>
      </c>
      <c r="AC74" s="188" t="s">
        <v>46</v>
      </c>
      <c r="AD74" s="188" t="s">
        <v>46</v>
      </c>
      <c r="AE74" s="188" t="s">
        <v>46</v>
      </c>
      <c r="AF74" s="188" t="s">
        <v>46</v>
      </c>
      <c r="AG74" s="188" t="s">
        <v>46</v>
      </c>
      <c r="AH74" s="188" t="s">
        <v>46</v>
      </c>
      <c r="AI74" s="188" t="s">
        <v>46</v>
      </c>
      <c r="AJ74" s="188" t="s">
        <v>46</v>
      </c>
      <c r="AK74" s="188" t="s">
        <v>46</v>
      </c>
      <c r="AL74" s="188" t="s">
        <v>46</v>
      </c>
      <c r="AM74" s="188" t="s">
        <v>46</v>
      </c>
      <c r="AN74" s="188" t="s">
        <v>46</v>
      </c>
      <c r="AO74" s="188" t="s">
        <v>46</v>
      </c>
      <c r="AP74" s="188" t="s">
        <v>46</v>
      </c>
      <c r="AQ74" s="188" t="s">
        <v>46</v>
      </c>
      <c r="AR74" s="188" t="s">
        <v>46</v>
      </c>
      <c r="AS74" s="188" t="s">
        <v>46</v>
      </c>
      <c r="AT74" s="188" t="s">
        <v>46</v>
      </c>
      <c r="AU74" s="188" t="s">
        <v>46</v>
      </c>
      <c r="AV74" s="188" t="s">
        <v>46</v>
      </c>
      <c r="AW74" s="188" t="s">
        <v>46</v>
      </c>
      <c r="AX74" s="188" t="s">
        <v>46</v>
      </c>
      <c r="AY74" s="188" t="s">
        <v>46</v>
      </c>
      <c r="AZ74" s="188" t="s">
        <v>46</v>
      </c>
      <c r="BA74" s="188" t="s">
        <v>46</v>
      </c>
      <c r="BB74" s="188" t="s">
        <v>46</v>
      </c>
      <c r="BC74" s="188" t="s">
        <v>46</v>
      </c>
      <c r="BD74" s="188" t="s">
        <v>46</v>
      </c>
      <c r="BE74" s="188" t="s">
        <v>46</v>
      </c>
      <c r="BF74" s="188" t="s">
        <v>46</v>
      </c>
      <c r="BG74" s="188" t="s">
        <v>46</v>
      </c>
      <c r="BH74" s="188" t="s">
        <v>46</v>
      </c>
      <c r="BI74" s="188" t="s">
        <v>46</v>
      </c>
      <c r="BJ74" s="188" t="s">
        <v>46</v>
      </c>
      <c r="BK74" s="188" t="s">
        <v>46</v>
      </c>
      <c r="BL74" s="188" t="s">
        <v>46</v>
      </c>
      <c r="BM74" s="188" t="s">
        <v>46</v>
      </c>
      <c r="BN74" s="188" t="s">
        <v>46</v>
      </c>
      <c r="BO74" s="188" t="s">
        <v>46</v>
      </c>
      <c r="BP74" s="188" t="s">
        <v>46</v>
      </c>
      <c r="BQ74" s="188" t="s">
        <v>46</v>
      </c>
      <c r="BR74" s="188" t="s">
        <v>46</v>
      </c>
      <c r="BS74" s="188" t="s">
        <v>46</v>
      </c>
      <c r="BT74" s="188" t="s">
        <v>46</v>
      </c>
      <c r="BU74" s="188" t="s">
        <v>46</v>
      </c>
      <c r="BV74" s="188" t="s">
        <v>46</v>
      </c>
      <c r="BW74" s="188" t="s">
        <v>46</v>
      </c>
      <c r="BX74" s="188" t="s">
        <v>46</v>
      </c>
      <c r="BY74" s="188" t="s">
        <v>46</v>
      </c>
      <c r="BZ74" s="188" t="s">
        <v>46</v>
      </c>
      <c r="CA74" s="188" t="s">
        <v>46</v>
      </c>
      <c r="CB74" s="188" t="s">
        <v>46</v>
      </c>
      <c r="CC74" s="188" t="s">
        <v>46</v>
      </c>
      <c r="CD74" s="188" t="s">
        <v>46</v>
      </c>
      <c r="CE74" s="188" t="s">
        <v>46</v>
      </c>
      <c r="CF74" s="188" t="s">
        <v>46</v>
      </c>
      <c r="CG74" s="188" t="s">
        <v>46</v>
      </c>
      <c r="CH74" s="188" t="s">
        <v>46</v>
      </c>
      <c r="CI74" s="188" t="s">
        <v>46</v>
      </c>
      <c r="CJ74" s="188" t="s">
        <v>46</v>
      </c>
      <c r="CK74" s="188" t="s">
        <v>46</v>
      </c>
      <c r="CL74" s="188" t="s">
        <v>46</v>
      </c>
      <c r="CM74" s="188" t="s">
        <v>46</v>
      </c>
      <c r="CN74" s="188" t="s">
        <v>46</v>
      </c>
      <c r="CO74" s="188" t="s">
        <v>46</v>
      </c>
      <c r="CP74" s="188" t="s">
        <v>46</v>
      </c>
      <c r="CQ74" s="188" t="s">
        <v>46</v>
      </c>
      <c r="CR74" s="188" t="s">
        <v>46</v>
      </c>
      <c r="CS74" s="188" t="s">
        <v>46</v>
      </c>
      <c r="CT74" s="188" t="s">
        <v>46</v>
      </c>
      <c r="CU74" s="188" t="s">
        <v>46</v>
      </c>
      <c r="CV74" s="188" t="s">
        <v>46</v>
      </c>
      <c r="CW74" s="188" t="s">
        <v>46</v>
      </c>
      <c r="CX74" s="188" t="s">
        <v>46</v>
      </c>
      <c r="CY74" s="188" t="s">
        <v>46</v>
      </c>
      <c r="CZ74" s="188" t="s">
        <v>46</v>
      </c>
      <c r="DA74" s="188" t="s">
        <v>46</v>
      </c>
      <c r="DB74" s="188" t="s">
        <v>46</v>
      </c>
      <c r="DC74" s="188" t="s">
        <v>46</v>
      </c>
      <c r="DD74" s="188" t="s">
        <v>46</v>
      </c>
      <c r="DE74" s="188" t="s">
        <v>46</v>
      </c>
      <c r="DF74" s="188" t="s">
        <v>46</v>
      </c>
      <c r="DG74" s="188" t="s">
        <v>46</v>
      </c>
      <c r="DH74" s="188" t="s">
        <v>46</v>
      </c>
      <c r="DI74" s="188" t="s">
        <v>46</v>
      </c>
      <c r="DJ74" s="188" t="s">
        <v>46</v>
      </c>
      <c r="DK74" s="188" t="s">
        <v>46</v>
      </c>
      <c r="DL74" s="188" t="s">
        <v>46</v>
      </c>
      <c r="DM74" s="188" t="s">
        <v>46</v>
      </c>
      <c r="DN74" s="188" t="s">
        <v>46</v>
      </c>
      <c r="DO74" s="188" t="s">
        <v>46</v>
      </c>
      <c r="DP74" s="188" t="s">
        <v>46</v>
      </c>
      <c r="DQ74" s="188" t="s">
        <v>46</v>
      </c>
      <c r="DR74" s="188" t="s">
        <v>46</v>
      </c>
      <c r="DS74" s="188" t="s">
        <v>46</v>
      </c>
      <c r="DT74" s="188" t="s">
        <v>46</v>
      </c>
      <c r="DU74" s="188" t="s">
        <v>46</v>
      </c>
      <c r="DV74" s="188" t="s">
        <v>46</v>
      </c>
      <c r="DW74" s="188" t="s">
        <v>46</v>
      </c>
      <c r="DX74" s="188" t="s">
        <v>46</v>
      </c>
      <c r="DY74" s="188" t="s">
        <v>46</v>
      </c>
      <c r="DZ74" s="188" t="s">
        <v>46</v>
      </c>
      <c r="EA74" s="188" t="s">
        <v>46</v>
      </c>
      <c r="EB74" s="188" t="s">
        <v>46</v>
      </c>
      <c r="EC74" s="188" t="s">
        <v>46</v>
      </c>
      <c r="ED74" s="188" t="s">
        <v>46</v>
      </c>
      <c r="EE74" s="188" t="s">
        <v>46</v>
      </c>
      <c r="EF74" s="188" t="s">
        <v>46</v>
      </c>
      <c r="EG74" s="188" t="s">
        <v>46</v>
      </c>
      <c r="EH74" s="188" t="s">
        <v>46</v>
      </c>
      <c r="EI74" s="188" t="s">
        <v>46</v>
      </c>
      <c r="EJ74" s="188" t="s">
        <v>46</v>
      </c>
      <c r="EK74" s="188" t="s">
        <v>46</v>
      </c>
      <c r="EL74" s="188" t="s">
        <v>46</v>
      </c>
      <c r="EM74" s="188" t="s">
        <v>46</v>
      </c>
      <c r="EN74" s="188" t="s">
        <v>46</v>
      </c>
      <c r="EO74" s="188" t="s">
        <v>46</v>
      </c>
      <c r="EP74" s="188" t="s">
        <v>46</v>
      </c>
      <c r="EQ74" s="188" t="s">
        <v>46</v>
      </c>
      <c r="ER74" s="188" t="s">
        <v>46</v>
      </c>
      <c r="ES74" s="188" t="s">
        <v>46</v>
      </c>
      <c r="ET74" s="188" t="s">
        <v>46</v>
      </c>
      <c r="EU74" s="188" t="s">
        <v>46</v>
      </c>
      <c r="EV74" s="188" t="s">
        <v>46</v>
      </c>
      <c r="EW74" s="188" t="s">
        <v>46</v>
      </c>
      <c r="EX74" s="188" t="s">
        <v>46</v>
      </c>
      <c r="EY74" s="188" t="s">
        <v>46</v>
      </c>
      <c r="EZ74" s="188" t="s">
        <v>46</v>
      </c>
      <c r="FA74" s="188" t="s">
        <v>46</v>
      </c>
      <c r="FB74" s="188" t="s">
        <v>46</v>
      </c>
      <c r="FC74" s="188" t="s">
        <v>46</v>
      </c>
      <c r="FD74" s="188" t="s">
        <v>46</v>
      </c>
      <c r="FE74" s="188" t="s">
        <v>46</v>
      </c>
      <c r="FF74" s="188" t="s">
        <v>46</v>
      </c>
      <c r="FG74" s="188" t="s">
        <v>46</v>
      </c>
      <c r="FH74" s="188" t="s">
        <v>46</v>
      </c>
      <c r="FI74" s="188" t="s">
        <v>46</v>
      </c>
      <c r="FJ74" s="188" t="s">
        <v>46</v>
      </c>
      <c r="FK74" s="188" t="s">
        <v>46</v>
      </c>
      <c r="FL74" s="188" t="s">
        <v>46</v>
      </c>
      <c r="FM74" s="188" t="s">
        <v>46</v>
      </c>
      <c r="FN74" s="188" t="s">
        <v>46</v>
      </c>
      <c r="FO74" s="188" t="s">
        <v>46</v>
      </c>
      <c r="FP74" s="188" t="s">
        <v>46</v>
      </c>
      <c r="FQ74" s="188" t="s">
        <v>46</v>
      </c>
      <c r="FR74" s="188" t="s">
        <v>46</v>
      </c>
      <c r="FS74" s="188" t="s">
        <v>46</v>
      </c>
      <c r="FT74" s="188" t="s">
        <v>46</v>
      </c>
      <c r="FU74" s="188" t="s">
        <v>46</v>
      </c>
      <c r="FV74" s="188" t="s">
        <v>46</v>
      </c>
      <c r="FW74" s="188" t="s">
        <v>46</v>
      </c>
      <c r="FX74" s="188" t="s">
        <v>46</v>
      </c>
      <c r="FY74" s="188" t="s">
        <v>46</v>
      </c>
      <c r="FZ74" s="188" t="s">
        <v>46</v>
      </c>
      <c r="GA74" s="188" t="s">
        <v>46</v>
      </c>
      <c r="GB74" s="188" t="s">
        <v>46</v>
      </c>
      <c r="GC74" s="188" t="s">
        <v>46</v>
      </c>
      <c r="GD74" s="188" t="s">
        <v>46</v>
      </c>
      <c r="GE74" s="188" t="s">
        <v>46</v>
      </c>
      <c r="GF74" s="188" t="s">
        <v>46</v>
      </c>
      <c r="GG74" s="188" t="s">
        <v>46</v>
      </c>
      <c r="GH74" s="188" t="s">
        <v>46</v>
      </c>
      <c r="GI74" s="188" t="s">
        <v>46</v>
      </c>
      <c r="GJ74" s="188" t="s">
        <v>46</v>
      </c>
      <c r="GK74" s="188" t="s">
        <v>46</v>
      </c>
      <c r="GL74" s="188" t="s">
        <v>46</v>
      </c>
      <c r="GM74" s="188" t="s">
        <v>46</v>
      </c>
      <c r="GN74" s="188" t="s">
        <v>46</v>
      </c>
      <c r="GO74" s="188" t="s">
        <v>46</v>
      </c>
      <c r="GP74" s="188" t="s">
        <v>46</v>
      </c>
      <c r="GQ74" s="188" t="s">
        <v>46</v>
      </c>
      <c r="GR74" s="188" t="s">
        <v>46</v>
      </c>
      <c r="GS74" s="188" t="s">
        <v>46</v>
      </c>
      <c r="GT74" s="188" t="s">
        <v>46</v>
      </c>
      <c r="GU74" s="188" t="s">
        <v>46</v>
      </c>
      <c r="GV74" s="188" t="s">
        <v>46</v>
      </c>
      <c r="GW74" s="188" t="s">
        <v>46</v>
      </c>
      <c r="GX74" s="188" t="s">
        <v>46</v>
      </c>
      <c r="GY74" s="188" t="s">
        <v>46</v>
      </c>
      <c r="GZ74" s="188" t="s">
        <v>46</v>
      </c>
      <c r="HA74" s="188" t="s">
        <v>46</v>
      </c>
      <c r="HB74" s="188" t="s">
        <v>46</v>
      </c>
      <c r="HC74" s="188" t="s">
        <v>46</v>
      </c>
      <c r="HD74" s="188" t="s">
        <v>46</v>
      </c>
      <c r="HE74" s="188" t="s">
        <v>46</v>
      </c>
      <c r="HF74" s="188" t="s">
        <v>46</v>
      </c>
      <c r="HG74" s="188" t="s">
        <v>46</v>
      </c>
      <c r="HH74" s="188" t="s">
        <v>46</v>
      </c>
      <c r="HI74" s="188" t="s">
        <v>46</v>
      </c>
      <c r="HJ74" s="188" t="s">
        <v>46</v>
      </c>
      <c r="HK74" s="188" t="s">
        <v>46</v>
      </c>
      <c r="HL74" s="188" t="s">
        <v>46</v>
      </c>
      <c r="HM74" s="188" t="s">
        <v>46</v>
      </c>
      <c r="HN74" s="188" t="s">
        <v>46</v>
      </c>
      <c r="HO74" s="188" t="s">
        <v>46</v>
      </c>
      <c r="HP74" s="188" t="s">
        <v>46</v>
      </c>
      <c r="HQ74" s="188" t="s">
        <v>46</v>
      </c>
      <c r="HR74" s="188" t="s">
        <v>46</v>
      </c>
      <c r="HS74" s="188" t="s">
        <v>46</v>
      </c>
      <c r="HT74" s="188" t="s">
        <v>46</v>
      </c>
      <c r="HU74" s="188" t="s">
        <v>46</v>
      </c>
      <c r="HV74" s="188" t="s">
        <v>46</v>
      </c>
      <c r="HW74" s="188" t="s">
        <v>46</v>
      </c>
      <c r="HX74" s="188" t="s">
        <v>46</v>
      </c>
      <c r="HY74" s="188" t="s">
        <v>46</v>
      </c>
      <c r="HZ74" s="188" t="s">
        <v>46</v>
      </c>
      <c r="IA74" s="188" t="s">
        <v>46</v>
      </c>
      <c r="IB74" s="188" t="s">
        <v>46</v>
      </c>
      <c r="IC74" s="188" t="s">
        <v>46</v>
      </c>
      <c r="ID74" s="188" t="s">
        <v>46</v>
      </c>
      <c r="IE74" s="188" t="s">
        <v>46</v>
      </c>
      <c r="IF74" s="188" t="s">
        <v>46</v>
      </c>
      <c r="IG74" s="188" t="s">
        <v>46</v>
      </c>
      <c r="IH74" s="188" t="s">
        <v>46</v>
      </c>
      <c r="II74" s="188" t="s">
        <v>46</v>
      </c>
      <c r="IJ74" s="188" t="s">
        <v>46</v>
      </c>
      <c r="IK74" s="188" t="s">
        <v>46</v>
      </c>
      <c r="IL74" s="188" t="s">
        <v>46</v>
      </c>
      <c r="IM74" s="188" t="s">
        <v>46</v>
      </c>
      <c r="IN74" s="188" t="s">
        <v>46</v>
      </c>
      <c r="IO74" s="188" t="s">
        <v>46</v>
      </c>
      <c r="IP74" s="188" t="s">
        <v>46</v>
      </c>
      <c r="IQ74" s="188" t="s">
        <v>46</v>
      </c>
      <c r="IR74" s="188" t="s">
        <v>46</v>
      </c>
      <c r="IS74" s="188" t="s">
        <v>46</v>
      </c>
    </row>
    <row r="75" spans="1:253" ht="12" customHeight="1"/>
    <row r="78" spans="1:253" s="189" customFormat="1">
      <c r="A78" s="157"/>
      <c r="B78" s="157"/>
      <c r="C78" s="155"/>
      <c r="D78" s="155"/>
      <c r="E78" s="155"/>
      <c r="F78" s="161"/>
      <c r="G78" s="157"/>
      <c r="H78" s="161"/>
      <c r="I78" s="161"/>
      <c r="J78" s="161"/>
      <c r="K78" s="161"/>
      <c r="L78" s="161"/>
    </row>
  </sheetData>
  <mergeCells count="90">
    <mergeCell ref="F1:G1"/>
    <mergeCell ref="A6:B6"/>
    <mergeCell ref="F6:G6"/>
    <mergeCell ref="A7:B7"/>
    <mergeCell ref="F7:G7"/>
    <mergeCell ref="K8:K9"/>
    <mergeCell ref="L8:L9"/>
    <mergeCell ref="F10:F11"/>
    <mergeCell ref="G10:G11"/>
    <mergeCell ref="H10:H11"/>
    <mergeCell ref="J10:J11"/>
    <mergeCell ref="I10:I11"/>
    <mergeCell ref="L10:L11"/>
    <mergeCell ref="F8:F9"/>
    <mergeCell ref="G8:G9"/>
    <mergeCell ref="I8:I9"/>
    <mergeCell ref="H8:H9"/>
    <mergeCell ref="J8:J9"/>
    <mergeCell ref="F14:F15"/>
    <mergeCell ref="G14:G15"/>
    <mergeCell ref="H14:H15"/>
    <mergeCell ref="J14:J15"/>
    <mergeCell ref="K10:K11"/>
    <mergeCell ref="F12:F13"/>
    <mergeCell ref="G12:G13"/>
    <mergeCell ref="H12:H13"/>
    <mergeCell ref="J12:J13"/>
    <mergeCell ref="K12:K13"/>
    <mergeCell ref="L12:L13"/>
    <mergeCell ref="I12:I13"/>
    <mergeCell ref="I14:I15"/>
    <mergeCell ref="F18:F19"/>
    <mergeCell ref="G18:G19"/>
    <mergeCell ref="H18:H19"/>
    <mergeCell ref="J18:J19"/>
    <mergeCell ref="K14:K15"/>
    <mergeCell ref="L14:L15"/>
    <mergeCell ref="F16:F17"/>
    <mergeCell ref="G16:G17"/>
    <mergeCell ref="H16:H17"/>
    <mergeCell ref="J16:J17"/>
    <mergeCell ref="K16:K17"/>
    <mergeCell ref="L16:L17"/>
    <mergeCell ref="I16:I17"/>
    <mergeCell ref="K18:K19"/>
    <mergeCell ref="L18:L19"/>
    <mergeCell ref="F20:F21"/>
    <mergeCell ref="G20:G21"/>
    <mergeCell ref="H20:H21"/>
    <mergeCell ref="J20:J21"/>
    <mergeCell ref="K20:K21"/>
    <mergeCell ref="L20:L21"/>
    <mergeCell ref="I20:I21"/>
    <mergeCell ref="I18:I19"/>
    <mergeCell ref="L22:L23"/>
    <mergeCell ref="F24:F25"/>
    <mergeCell ref="G24:G25"/>
    <mergeCell ref="H24:H25"/>
    <mergeCell ref="J24:J25"/>
    <mergeCell ref="K24:K25"/>
    <mergeCell ref="L24:L25"/>
    <mergeCell ref="I24:I25"/>
    <mergeCell ref="K22:K23"/>
    <mergeCell ref="F22:F23"/>
    <mergeCell ref="G22:G23"/>
    <mergeCell ref="H22:H23"/>
    <mergeCell ref="J22:J23"/>
    <mergeCell ref="I22:I23"/>
    <mergeCell ref="L26:L27"/>
    <mergeCell ref="F28:F29"/>
    <mergeCell ref="G28:G29"/>
    <mergeCell ref="H28:H29"/>
    <mergeCell ref="J28:J29"/>
    <mergeCell ref="K28:K29"/>
    <mergeCell ref="L28:L29"/>
    <mergeCell ref="I28:I29"/>
    <mergeCell ref="F26:F27"/>
    <mergeCell ref="G26:G27"/>
    <mergeCell ref="H26:H27"/>
    <mergeCell ref="J26:J27"/>
    <mergeCell ref="I26:I27"/>
    <mergeCell ref="K26:K27"/>
    <mergeCell ref="K30:K31"/>
    <mergeCell ref="L30:L31"/>
    <mergeCell ref="A34:F34"/>
    <mergeCell ref="F30:F31"/>
    <mergeCell ref="G30:G31"/>
    <mergeCell ref="H30:H31"/>
    <mergeCell ref="J30:J31"/>
    <mergeCell ref="I30:I31"/>
  </mergeCells>
  <phoneticPr fontId="53" type="noConversion"/>
  <pageMargins left="0.25" right="0.25" top="0.75" bottom="0.75" header="0.3" footer="0.3"/>
  <pageSetup scale="86" orientation="portrait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D65"/>
  <sheetViews>
    <sheetView zoomScaleNormal="100" workbookViewId="0">
      <selection activeCell="E9" sqref="E9"/>
    </sheetView>
  </sheetViews>
  <sheetFormatPr defaultColWidth="9" defaultRowHeight="13.2"/>
  <cols>
    <col min="1" max="1" width="38.36328125" style="17" customWidth="1"/>
    <col min="2" max="3" width="11.36328125" style="18" customWidth="1"/>
    <col min="4" max="4" width="28.81640625" style="18" customWidth="1"/>
    <col min="5" max="5" width="11.36328125" style="1" customWidth="1"/>
    <col min="6" max="6" width="11.36328125" style="17" customWidth="1"/>
    <col min="7" max="16384" width="9" style="1"/>
  </cols>
  <sheetData>
    <row r="1" spans="1:6" s="17" customFormat="1" ht="50.25" customHeight="1">
      <c r="A1" s="19" t="s">
        <v>18</v>
      </c>
      <c r="B1" s="18"/>
      <c r="C1" s="212" t="s">
        <v>19</v>
      </c>
      <c r="D1" s="212"/>
      <c r="E1" s="211"/>
      <c r="F1" s="204"/>
    </row>
    <row r="2" spans="1:6" ht="20.25" customHeight="1">
      <c r="A2" s="3" t="s">
        <v>431</v>
      </c>
      <c r="B2" s="3"/>
      <c r="C2" s="229" t="s">
        <v>34</v>
      </c>
      <c r="D2" s="229"/>
      <c r="E2" s="42"/>
    </row>
    <row r="3" spans="1:6" ht="20.25" customHeight="1">
      <c r="A3" s="3" t="s">
        <v>430</v>
      </c>
      <c r="B3" s="3"/>
      <c r="C3" s="368" t="s">
        <v>511</v>
      </c>
      <c r="D3" s="368"/>
      <c r="E3" s="368"/>
      <c r="F3" s="368"/>
    </row>
    <row r="4" spans="1:6" ht="20.25" customHeight="1">
      <c r="A4" s="17" t="s">
        <v>49</v>
      </c>
    </row>
    <row r="5" spans="1:6" s="48" customFormat="1" ht="33.9" customHeight="1">
      <c r="A5" s="53" t="s">
        <v>0</v>
      </c>
      <c r="B5" s="53" t="s">
        <v>1</v>
      </c>
      <c r="C5" s="53" t="s">
        <v>50</v>
      </c>
      <c r="D5" s="219" t="s">
        <v>24</v>
      </c>
      <c r="E5" s="53" t="s">
        <v>50</v>
      </c>
      <c r="F5" s="53" t="s">
        <v>510</v>
      </c>
    </row>
    <row r="6" spans="1:6" s="48" customFormat="1" ht="22.8" customHeight="1">
      <c r="A6" s="53" t="s">
        <v>4</v>
      </c>
      <c r="B6" s="53" t="s">
        <v>5</v>
      </c>
      <c r="C6" s="53" t="s">
        <v>6</v>
      </c>
      <c r="D6" s="252" t="s">
        <v>27</v>
      </c>
      <c r="E6" s="53" t="s">
        <v>5</v>
      </c>
      <c r="F6" s="53" t="s">
        <v>6</v>
      </c>
    </row>
    <row r="7" spans="1:6" s="48" customFormat="1" ht="18" customHeight="1">
      <c r="A7" s="41" t="s">
        <v>514</v>
      </c>
      <c r="B7" s="224">
        <v>43849</v>
      </c>
      <c r="C7" s="224">
        <f t="shared" ref="C7:C20" si="0">B7+2</f>
        <v>43851</v>
      </c>
      <c r="D7" s="224" t="s">
        <v>528</v>
      </c>
      <c r="E7" s="224">
        <f t="shared" ref="E7:E16" si="1">B7+4</f>
        <v>43853</v>
      </c>
      <c r="F7" s="223">
        <f t="shared" ref="F7:F16" si="2">B7+5</f>
        <v>43854</v>
      </c>
    </row>
    <row r="8" spans="1:6" s="48" customFormat="1" ht="18" customHeight="1">
      <c r="A8" s="41" t="s">
        <v>515</v>
      </c>
      <c r="B8" s="224">
        <f>B7+7</f>
        <v>43856</v>
      </c>
      <c r="C8" s="224">
        <f t="shared" si="0"/>
        <v>43858</v>
      </c>
      <c r="D8" s="224" t="s">
        <v>512</v>
      </c>
      <c r="E8" s="224">
        <f t="shared" si="1"/>
        <v>43860</v>
      </c>
      <c r="F8" s="223">
        <f t="shared" si="2"/>
        <v>43861</v>
      </c>
    </row>
    <row r="9" spans="1:6" s="48" customFormat="1" ht="18" customHeight="1">
      <c r="A9" s="41" t="s">
        <v>516</v>
      </c>
      <c r="B9" s="224">
        <f t="shared" ref="B9:B20" si="3">B8+7</f>
        <v>43863</v>
      </c>
      <c r="C9" s="224">
        <f t="shared" si="0"/>
        <v>43865</v>
      </c>
      <c r="D9" s="224" t="s">
        <v>529</v>
      </c>
      <c r="E9" s="224">
        <f t="shared" si="1"/>
        <v>43867</v>
      </c>
      <c r="F9" s="223">
        <f t="shared" si="2"/>
        <v>43868</v>
      </c>
    </row>
    <row r="10" spans="1:6" s="48" customFormat="1" ht="18" customHeight="1">
      <c r="A10" s="41" t="s">
        <v>517</v>
      </c>
      <c r="B10" s="224">
        <f t="shared" si="3"/>
        <v>43870</v>
      </c>
      <c r="C10" s="224">
        <f t="shared" si="0"/>
        <v>43872</v>
      </c>
      <c r="D10" s="224" t="s">
        <v>530</v>
      </c>
      <c r="E10" s="224">
        <f t="shared" si="1"/>
        <v>43874</v>
      </c>
      <c r="F10" s="223">
        <f t="shared" si="2"/>
        <v>43875</v>
      </c>
    </row>
    <row r="11" spans="1:6" s="48" customFormat="1" ht="18" customHeight="1">
      <c r="A11" s="41" t="s">
        <v>518</v>
      </c>
      <c r="B11" s="224">
        <f t="shared" si="3"/>
        <v>43877</v>
      </c>
      <c r="C11" s="224">
        <f t="shared" si="0"/>
        <v>43879</v>
      </c>
      <c r="D11" s="224" t="s">
        <v>513</v>
      </c>
      <c r="E11" s="224">
        <f t="shared" si="1"/>
        <v>43881</v>
      </c>
      <c r="F11" s="223">
        <f t="shared" si="2"/>
        <v>43882</v>
      </c>
    </row>
    <row r="12" spans="1:6" s="48" customFormat="1" ht="18" customHeight="1">
      <c r="A12" s="41" t="s">
        <v>519</v>
      </c>
      <c r="B12" s="224">
        <f t="shared" si="3"/>
        <v>43884</v>
      </c>
      <c r="C12" s="224">
        <f t="shared" si="0"/>
        <v>43886</v>
      </c>
      <c r="D12" s="224" t="s">
        <v>531</v>
      </c>
      <c r="E12" s="224">
        <f t="shared" si="1"/>
        <v>43888</v>
      </c>
      <c r="F12" s="223">
        <f t="shared" si="2"/>
        <v>43889</v>
      </c>
    </row>
    <row r="13" spans="1:6" s="48" customFormat="1" ht="18" customHeight="1">
      <c r="A13" s="41" t="s">
        <v>520</v>
      </c>
      <c r="B13" s="224">
        <f t="shared" si="3"/>
        <v>43891</v>
      </c>
      <c r="C13" s="224">
        <f t="shared" si="0"/>
        <v>43893</v>
      </c>
      <c r="D13" s="224" t="s">
        <v>532</v>
      </c>
      <c r="E13" s="224">
        <f t="shared" si="1"/>
        <v>43895</v>
      </c>
      <c r="F13" s="223">
        <f t="shared" si="2"/>
        <v>43896</v>
      </c>
    </row>
    <row r="14" spans="1:6" s="48" customFormat="1" ht="18" customHeight="1">
      <c r="A14" s="41" t="s">
        <v>521</v>
      </c>
      <c r="B14" s="224">
        <f t="shared" si="3"/>
        <v>43898</v>
      </c>
      <c r="C14" s="224">
        <f t="shared" si="0"/>
        <v>43900</v>
      </c>
      <c r="D14" s="224" t="s">
        <v>533</v>
      </c>
      <c r="E14" s="224">
        <f t="shared" si="1"/>
        <v>43902</v>
      </c>
      <c r="F14" s="223">
        <f t="shared" si="2"/>
        <v>43903</v>
      </c>
    </row>
    <row r="15" spans="1:6" s="48" customFormat="1" ht="18" customHeight="1">
      <c r="A15" s="41" t="s">
        <v>522</v>
      </c>
      <c r="B15" s="224">
        <f t="shared" si="3"/>
        <v>43905</v>
      </c>
      <c r="C15" s="224">
        <f t="shared" si="0"/>
        <v>43907</v>
      </c>
      <c r="D15" s="224" t="s">
        <v>534</v>
      </c>
      <c r="E15" s="224">
        <f t="shared" si="1"/>
        <v>43909</v>
      </c>
      <c r="F15" s="223">
        <f t="shared" si="2"/>
        <v>43910</v>
      </c>
    </row>
    <row r="16" spans="1:6" s="48" customFormat="1" ht="18" customHeight="1">
      <c r="A16" s="41" t="s">
        <v>523</v>
      </c>
      <c r="B16" s="224">
        <f t="shared" si="3"/>
        <v>43912</v>
      </c>
      <c r="C16" s="224">
        <f t="shared" si="0"/>
        <v>43914</v>
      </c>
      <c r="D16" s="224" t="s">
        <v>535</v>
      </c>
      <c r="E16" s="224">
        <f t="shared" si="1"/>
        <v>43916</v>
      </c>
      <c r="F16" s="223">
        <f t="shared" si="2"/>
        <v>43917</v>
      </c>
    </row>
    <row r="17" spans="1:8" s="48" customFormat="1" ht="18" customHeight="1">
      <c r="A17" s="41" t="s">
        <v>524</v>
      </c>
      <c r="B17" s="224">
        <f t="shared" si="3"/>
        <v>43919</v>
      </c>
      <c r="C17" s="224">
        <f t="shared" si="0"/>
        <v>43921</v>
      </c>
      <c r="D17" s="224" t="s">
        <v>536</v>
      </c>
      <c r="E17" s="224">
        <f t="shared" ref="E17:E20" si="4">B17+4</f>
        <v>43923</v>
      </c>
      <c r="F17" s="223">
        <f t="shared" ref="F17:F20" si="5">B17+5</f>
        <v>43924</v>
      </c>
    </row>
    <row r="18" spans="1:8" s="48" customFormat="1" ht="18" customHeight="1">
      <c r="A18" s="41" t="s">
        <v>525</v>
      </c>
      <c r="B18" s="224">
        <f t="shared" si="3"/>
        <v>43926</v>
      </c>
      <c r="C18" s="224">
        <f t="shared" si="0"/>
        <v>43928</v>
      </c>
      <c r="D18" s="224" t="s">
        <v>537</v>
      </c>
      <c r="E18" s="224">
        <f t="shared" si="4"/>
        <v>43930</v>
      </c>
      <c r="F18" s="223">
        <f t="shared" si="5"/>
        <v>43931</v>
      </c>
    </row>
    <row r="19" spans="1:8" s="48" customFormat="1" ht="18" customHeight="1">
      <c r="A19" s="41" t="s">
        <v>526</v>
      </c>
      <c r="B19" s="224">
        <f t="shared" si="3"/>
        <v>43933</v>
      </c>
      <c r="C19" s="224">
        <f t="shared" si="0"/>
        <v>43935</v>
      </c>
      <c r="D19" s="224" t="s">
        <v>538</v>
      </c>
      <c r="E19" s="224">
        <f t="shared" si="4"/>
        <v>43937</v>
      </c>
      <c r="F19" s="223">
        <f t="shared" si="5"/>
        <v>43938</v>
      </c>
    </row>
    <row r="20" spans="1:8" s="48" customFormat="1" ht="18" customHeight="1">
      <c r="A20" s="41" t="s">
        <v>527</v>
      </c>
      <c r="B20" s="224">
        <f t="shared" si="3"/>
        <v>43940</v>
      </c>
      <c r="C20" s="224">
        <f t="shared" si="0"/>
        <v>43942</v>
      </c>
      <c r="D20" s="224" t="s">
        <v>539</v>
      </c>
      <c r="E20" s="224">
        <f t="shared" si="4"/>
        <v>43944</v>
      </c>
      <c r="F20" s="223">
        <f t="shared" si="5"/>
        <v>43945</v>
      </c>
    </row>
    <row r="21" spans="1:8" s="48" customFormat="1" ht="18" customHeight="1">
      <c r="A21" s="43"/>
      <c r="B21" s="246"/>
      <c r="C21" s="246"/>
      <c r="D21" s="246"/>
      <c r="E21" s="246"/>
      <c r="F21" s="248"/>
    </row>
    <row r="22" spans="1:8" s="48" customFormat="1" ht="15.9" customHeight="1">
      <c r="A22" s="35"/>
      <c r="B22" s="43"/>
      <c r="C22" s="43"/>
      <c r="D22" s="43"/>
      <c r="E22" s="43"/>
      <c r="F22" s="43"/>
    </row>
    <row r="23" spans="1:8" s="12" customFormat="1" ht="15.6">
      <c r="A23" s="9" t="s">
        <v>44</v>
      </c>
      <c r="B23" s="9"/>
      <c r="C23" s="9"/>
      <c r="D23" s="9"/>
      <c r="E23" s="9"/>
      <c r="F23" s="10"/>
    </row>
    <row r="24" spans="1:8" s="12" customFormat="1" ht="15.6">
      <c r="A24" s="9"/>
      <c r="B24" s="9"/>
      <c r="C24" s="9"/>
      <c r="D24" s="9"/>
      <c r="E24" s="9"/>
      <c r="F24" s="10"/>
    </row>
    <row r="25" spans="1:8" s="235" customFormat="1" ht="15">
      <c r="A25" s="276" t="s">
        <v>16</v>
      </c>
      <c r="B25" s="276"/>
      <c r="C25" s="276"/>
      <c r="D25" s="276"/>
      <c r="E25" s="276"/>
      <c r="F25" s="276"/>
      <c r="G25" s="276"/>
    </row>
    <row r="26" spans="1:8" s="235" customFormat="1" ht="15">
      <c r="A26" s="140" t="s">
        <v>461</v>
      </c>
      <c r="B26" s="140"/>
      <c r="C26" s="141"/>
      <c r="D26" s="141"/>
      <c r="E26" s="141"/>
      <c r="F26" s="141"/>
      <c r="G26" s="141"/>
      <c r="H26" s="133"/>
    </row>
    <row r="27" spans="1:8" s="235" customFormat="1" ht="15">
      <c r="A27" s="140" t="s">
        <v>462</v>
      </c>
      <c r="B27" s="140"/>
      <c r="C27" s="141"/>
      <c r="D27" s="141"/>
      <c r="E27" s="141"/>
      <c r="F27" s="141"/>
      <c r="G27" s="141"/>
      <c r="H27" s="133"/>
    </row>
    <row r="28" spans="1:8" s="235" customFormat="1" ht="15">
      <c r="A28" s="140" t="s">
        <v>463</v>
      </c>
      <c r="B28" s="140"/>
      <c r="C28" s="141"/>
      <c r="D28" s="141"/>
      <c r="E28" s="141"/>
      <c r="F28" s="141"/>
      <c r="G28" s="141"/>
      <c r="H28" s="133"/>
    </row>
    <row r="29" spans="1:8" s="235" customFormat="1" ht="15">
      <c r="A29" s="237"/>
      <c r="B29" s="237"/>
      <c r="C29" s="238"/>
      <c r="D29" s="238"/>
      <c r="E29" s="238"/>
      <c r="F29" s="238"/>
      <c r="G29" s="238"/>
      <c r="H29" s="239"/>
    </row>
    <row r="30" spans="1:8" s="235" customFormat="1" ht="15">
      <c r="A30" s="240" t="s">
        <v>464</v>
      </c>
      <c r="B30" s="241"/>
      <c r="C30" s="241"/>
      <c r="D30" s="241"/>
      <c r="E30" s="241"/>
      <c r="F30" s="241"/>
      <c r="G30" s="241"/>
      <c r="H30" s="241"/>
    </row>
    <row r="31" spans="1:8" s="235" customFormat="1" ht="15">
      <c r="A31" s="241"/>
      <c r="B31" s="241"/>
      <c r="C31" s="241"/>
      <c r="D31" s="241"/>
      <c r="E31" s="241"/>
      <c r="F31" s="241"/>
      <c r="G31" s="241"/>
      <c r="H31" s="241"/>
    </row>
    <row r="32" spans="1:8" s="235" customFormat="1" ht="15">
      <c r="A32" s="242" t="s">
        <v>465</v>
      </c>
      <c r="B32" s="241"/>
      <c r="C32" s="241"/>
      <c r="D32" s="241"/>
      <c r="E32" s="241"/>
      <c r="F32" s="241"/>
      <c r="G32" s="241"/>
      <c r="H32" s="241"/>
    </row>
    <row r="33" spans="1:8" s="235" customFormat="1" ht="15">
      <c r="A33" s="239"/>
      <c r="B33" s="239"/>
      <c r="C33" s="239"/>
      <c r="D33" s="239"/>
      <c r="E33" s="239"/>
      <c r="F33" s="239"/>
      <c r="G33" s="239"/>
      <c r="H33" s="239"/>
    </row>
    <row r="34" spans="1:8" s="235" customFormat="1" ht="15">
      <c r="A34" s="243" t="s">
        <v>466</v>
      </c>
      <c r="B34" s="239"/>
      <c r="C34" s="239"/>
      <c r="D34" s="239"/>
      <c r="E34" s="239"/>
      <c r="F34" s="243" t="s">
        <v>467</v>
      </c>
      <c r="G34" s="239"/>
      <c r="H34" s="239"/>
    </row>
    <row r="35" spans="1:8" s="235" customFormat="1" ht="15">
      <c r="A35" s="244" t="s">
        <v>468</v>
      </c>
      <c r="B35" s="241" t="s">
        <v>469</v>
      </c>
      <c r="C35" s="241"/>
      <c r="D35" s="241"/>
      <c r="E35" s="241"/>
      <c r="F35" s="244" t="s">
        <v>468</v>
      </c>
      <c r="G35" s="241"/>
      <c r="H35" s="241"/>
    </row>
    <row r="36" spans="1:8" s="235" customFormat="1" ht="15">
      <c r="A36" s="244" t="s">
        <v>471</v>
      </c>
      <c r="B36" s="241" t="s">
        <v>472</v>
      </c>
      <c r="C36" s="241"/>
      <c r="D36" s="241"/>
      <c r="E36" s="241"/>
      <c r="F36" s="244" t="s">
        <v>471</v>
      </c>
      <c r="G36" s="241"/>
      <c r="H36" s="241"/>
    </row>
    <row r="37" spans="1:8" s="235" customFormat="1" ht="15">
      <c r="A37" s="244" t="s">
        <v>473</v>
      </c>
      <c r="B37" s="241" t="s">
        <v>474</v>
      </c>
      <c r="C37" s="241"/>
      <c r="D37" s="241"/>
      <c r="E37" s="241"/>
      <c r="F37" s="244" t="s">
        <v>473</v>
      </c>
      <c r="G37" s="241"/>
      <c r="H37" s="241"/>
    </row>
    <row r="38" spans="1:8" s="235" customFormat="1" ht="15">
      <c r="A38" s="243" t="s">
        <v>476</v>
      </c>
      <c r="B38" s="239"/>
      <c r="C38" s="239"/>
      <c r="D38" s="239"/>
      <c r="E38" s="239"/>
      <c r="F38" s="243" t="s">
        <v>477</v>
      </c>
      <c r="G38" s="239"/>
      <c r="H38" s="239"/>
    </row>
    <row r="39" spans="1:8" s="235" customFormat="1" ht="15">
      <c r="A39" s="244" t="s">
        <v>468</v>
      </c>
      <c r="B39" s="241" t="s">
        <v>478</v>
      </c>
      <c r="C39" s="241"/>
      <c r="D39" s="241"/>
      <c r="E39" s="241"/>
      <c r="F39" s="244" t="s">
        <v>468</v>
      </c>
      <c r="G39" s="241"/>
      <c r="H39" s="241"/>
    </row>
    <row r="40" spans="1:8" s="235" customFormat="1" ht="15">
      <c r="A40" s="244" t="s">
        <v>471</v>
      </c>
      <c r="B40" s="241" t="s">
        <v>478</v>
      </c>
      <c r="C40" s="241"/>
      <c r="D40" s="241"/>
      <c r="E40" s="241"/>
      <c r="F40" s="244" t="s">
        <v>471</v>
      </c>
      <c r="G40" s="241"/>
      <c r="H40" s="241"/>
    </row>
    <row r="41" spans="1:8" s="235" customFormat="1" ht="15">
      <c r="A41" s="244" t="s">
        <v>473</v>
      </c>
      <c r="B41" s="241" t="s">
        <v>480</v>
      </c>
      <c r="C41" s="241"/>
      <c r="D41" s="241"/>
      <c r="E41" s="241"/>
      <c r="F41" s="244" t="s">
        <v>473</v>
      </c>
      <c r="G41" s="241"/>
      <c r="H41" s="241"/>
    </row>
    <row r="42" spans="1:8" s="235" customFormat="1" ht="15">
      <c r="A42" s="244"/>
      <c r="B42" s="241"/>
      <c r="C42" s="241"/>
      <c r="D42" s="241"/>
      <c r="E42" s="241"/>
      <c r="F42" s="241"/>
      <c r="G42" s="241"/>
      <c r="H42" s="241"/>
    </row>
    <row r="43" spans="1:8" s="235" customFormat="1" ht="15">
      <c r="A43" s="244" t="s">
        <v>482</v>
      </c>
      <c r="B43" s="242" t="s">
        <v>483</v>
      </c>
      <c r="C43" s="241"/>
      <c r="D43" s="241"/>
      <c r="E43" s="241"/>
      <c r="F43" s="241"/>
      <c r="G43" s="241"/>
      <c r="H43" s="241"/>
    </row>
    <row r="44" spans="1:8" s="235" customFormat="1" ht="15">
      <c r="A44" s="239"/>
      <c r="B44" s="239"/>
      <c r="C44" s="239"/>
      <c r="D44" s="239"/>
      <c r="E44" s="239"/>
      <c r="F44" s="239"/>
      <c r="G44" s="239"/>
      <c r="H44" s="239"/>
    </row>
    <row r="45" spans="1:8" s="40" customFormat="1">
      <c r="A45" s="17"/>
      <c r="B45" s="18"/>
      <c r="C45" s="18"/>
      <c r="D45" s="18"/>
      <c r="E45" s="1"/>
      <c r="F45" s="17"/>
    </row>
    <row r="46" spans="1:8" s="40" customFormat="1">
      <c r="A46" s="17"/>
      <c r="B46" s="18"/>
      <c r="C46" s="18"/>
      <c r="D46" s="18"/>
      <c r="E46" s="1"/>
      <c r="F46" s="17"/>
    </row>
    <row r="47" spans="1:8" s="44" customFormat="1">
      <c r="A47" s="17"/>
      <c r="B47" s="18"/>
      <c r="C47" s="18"/>
      <c r="D47" s="18"/>
      <c r="E47" s="1"/>
      <c r="F47" s="17"/>
    </row>
    <row r="48" spans="1:8" s="44" customFormat="1" ht="9.3000000000000007" customHeight="1">
      <c r="A48" s="17"/>
      <c r="B48" s="18"/>
      <c r="C48" s="18"/>
      <c r="D48" s="18"/>
      <c r="E48" s="1"/>
      <c r="F48" s="17"/>
    </row>
    <row r="49" spans="1:238" s="44" customFormat="1" ht="9.3000000000000007" customHeight="1">
      <c r="A49" s="17"/>
      <c r="B49" s="18"/>
      <c r="C49" s="18"/>
      <c r="D49" s="18"/>
      <c r="E49" s="1"/>
      <c r="F49" s="17"/>
    </row>
    <row r="50" spans="1:238" s="44" customFormat="1" ht="9.3000000000000007" customHeight="1">
      <c r="A50" s="17"/>
      <c r="B50" s="18"/>
      <c r="C50" s="18"/>
      <c r="D50" s="18"/>
      <c r="E50" s="1"/>
      <c r="F50" s="17"/>
    </row>
    <row r="51" spans="1:238" s="44" customFormat="1" ht="9.3000000000000007" customHeight="1">
      <c r="A51" s="17"/>
      <c r="B51" s="18"/>
      <c r="C51" s="18"/>
      <c r="D51" s="18"/>
      <c r="E51" s="1"/>
      <c r="F51" s="17"/>
    </row>
    <row r="52" spans="1:238" s="44" customFormat="1" ht="9.3000000000000007" customHeight="1">
      <c r="A52" s="17"/>
      <c r="B52" s="18"/>
      <c r="C52" s="18"/>
      <c r="D52" s="18"/>
      <c r="E52" s="1"/>
      <c r="F52" s="17"/>
    </row>
    <row r="53" spans="1:238" s="44" customFormat="1" ht="9.3000000000000007" customHeight="1">
      <c r="A53" s="17"/>
      <c r="B53" s="18"/>
      <c r="C53" s="18"/>
      <c r="D53" s="18"/>
      <c r="E53" s="1"/>
      <c r="F53" s="17"/>
    </row>
    <row r="54" spans="1:238" s="44" customFormat="1" ht="9.3000000000000007" customHeight="1">
      <c r="A54" s="17"/>
      <c r="B54" s="18"/>
      <c r="C54" s="18"/>
      <c r="D54" s="18"/>
      <c r="E54" s="1"/>
      <c r="F54" s="17"/>
    </row>
    <row r="55" spans="1:238" s="44" customFormat="1" ht="9.3000000000000007" customHeight="1">
      <c r="A55" s="17"/>
      <c r="B55" s="18"/>
      <c r="C55" s="18"/>
      <c r="D55" s="18"/>
      <c r="E55" s="1"/>
      <c r="F55" s="17"/>
    </row>
    <row r="56" spans="1:238" s="44" customFormat="1" ht="9.3000000000000007" customHeight="1">
      <c r="A56" s="17"/>
      <c r="B56" s="18"/>
      <c r="C56" s="18"/>
      <c r="D56" s="18"/>
      <c r="E56" s="1"/>
      <c r="F56" s="17"/>
    </row>
    <row r="57" spans="1:238" s="44" customFormat="1" ht="9.3000000000000007" customHeight="1">
      <c r="A57" s="17"/>
      <c r="B57" s="18"/>
      <c r="C57" s="18"/>
      <c r="D57" s="18"/>
      <c r="E57" s="1"/>
      <c r="F57" s="17"/>
    </row>
    <row r="58" spans="1:238" s="44" customFormat="1" ht="9.3000000000000007" customHeight="1">
      <c r="A58" s="17"/>
      <c r="B58" s="18"/>
      <c r="C58" s="18"/>
      <c r="D58" s="18"/>
      <c r="E58" s="1"/>
      <c r="F58" s="17"/>
    </row>
    <row r="59" spans="1:238" s="44" customFormat="1" ht="9.3000000000000007" customHeight="1">
      <c r="A59" s="17"/>
      <c r="B59" s="18"/>
      <c r="C59" s="18"/>
      <c r="D59" s="18"/>
      <c r="E59" s="1"/>
      <c r="F59" s="17"/>
    </row>
    <row r="60" spans="1:238" ht="10.5" customHeight="1"/>
    <row r="61" spans="1:238" ht="10.5" customHeight="1">
      <c r="G61" s="51" t="s">
        <v>46</v>
      </c>
      <c r="H61" s="51" t="s">
        <v>46</v>
      </c>
      <c r="I61" s="51" t="s">
        <v>46</v>
      </c>
      <c r="J61" s="51" t="s">
        <v>46</v>
      </c>
      <c r="K61" s="51" t="s">
        <v>46</v>
      </c>
      <c r="L61" s="51" t="s">
        <v>46</v>
      </c>
      <c r="M61" s="51" t="s">
        <v>46</v>
      </c>
      <c r="N61" s="51" t="s">
        <v>46</v>
      </c>
      <c r="O61" s="51" t="s">
        <v>46</v>
      </c>
      <c r="P61" s="51" t="s">
        <v>46</v>
      </c>
      <c r="Q61" s="51" t="s">
        <v>46</v>
      </c>
      <c r="R61" s="51" t="s">
        <v>46</v>
      </c>
      <c r="S61" s="51" t="s">
        <v>46</v>
      </c>
      <c r="T61" s="51" t="s">
        <v>46</v>
      </c>
      <c r="U61" s="51" t="s">
        <v>46</v>
      </c>
      <c r="V61" s="51" t="s">
        <v>46</v>
      </c>
      <c r="W61" s="51" t="s">
        <v>46</v>
      </c>
      <c r="X61" s="51" t="s">
        <v>46</v>
      </c>
      <c r="Y61" s="51" t="s">
        <v>46</v>
      </c>
      <c r="Z61" s="51" t="s">
        <v>46</v>
      </c>
      <c r="AA61" s="51" t="s">
        <v>46</v>
      </c>
      <c r="AB61" s="51" t="s">
        <v>46</v>
      </c>
      <c r="AC61" s="51" t="s">
        <v>46</v>
      </c>
      <c r="AD61" s="51" t="s">
        <v>46</v>
      </c>
      <c r="AE61" s="51" t="s">
        <v>46</v>
      </c>
      <c r="AF61" s="51" t="s">
        <v>46</v>
      </c>
      <c r="AG61" s="51" t="s">
        <v>46</v>
      </c>
      <c r="AH61" s="51" t="s">
        <v>46</v>
      </c>
      <c r="AI61" s="51" t="s">
        <v>46</v>
      </c>
      <c r="AJ61" s="51" t="s">
        <v>46</v>
      </c>
      <c r="AK61" s="51" t="s">
        <v>46</v>
      </c>
      <c r="AL61" s="51" t="s">
        <v>46</v>
      </c>
      <c r="AM61" s="51" t="s">
        <v>46</v>
      </c>
      <c r="AN61" s="51" t="s">
        <v>46</v>
      </c>
      <c r="AO61" s="51" t="s">
        <v>46</v>
      </c>
      <c r="AP61" s="51" t="s">
        <v>46</v>
      </c>
      <c r="AQ61" s="51" t="s">
        <v>46</v>
      </c>
      <c r="AR61" s="51" t="s">
        <v>46</v>
      </c>
      <c r="AS61" s="51" t="s">
        <v>46</v>
      </c>
      <c r="AT61" s="51" t="s">
        <v>46</v>
      </c>
      <c r="AU61" s="51" t="s">
        <v>46</v>
      </c>
      <c r="AV61" s="51" t="s">
        <v>46</v>
      </c>
      <c r="AW61" s="51" t="s">
        <v>46</v>
      </c>
      <c r="AX61" s="51" t="s">
        <v>46</v>
      </c>
      <c r="AY61" s="51" t="s">
        <v>46</v>
      </c>
      <c r="AZ61" s="51" t="s">
        <v>46</v>
      </c>
      <c r="BA61" s="51" t="s">
        <v>46</v>
      </c>
      <c r="BB61" s="51" t="s">
        <v>46</v>
      </c>
      <c r="BC61" s="51" t="s">
        <v>46</v>
      </c>
      <c r="BD61" s="51" t="s">
        <v>46</v>
      </c>
      <c r="BE61" s="51" t="s">
        <v>46</v>
      </c>
      <c r="BF61" s="51" t="s">
        <v>46</v>
      </c>
      <c r="BG61" s="51" t="s">
        <v>46</v>
      </c>
      <c r="BH61" s="51" t="s">
        <v>46</v>
      </c>
      <c r="BI61" s="51" t="s">
        <v>46</v>
      </c>
      <c r="BJ61" s="51" t="s">
        <v>46</v>
      </c>
      <c r="BK61" s="51" t="s">
        <v>46</v>
      </c>
      <c r="BL61" s="51" t="s">
        <v>46</v>
      </c>
      <c r="BM61" s="51" t="s">
        <v>46</v>
      </c>
      <c r="BN61" s="51" t="s">
        <v>46</v>
      </c>
      <c r="BO61" s="51" t="s">
        <v>46</v>
      </c>
      <c r="BP61" s="51" t="s">
        <v>46</v>
      </c>
      <c r="BQ61" s="51" t="s">
        <v>46</v>
      </c>
      <c r="BR61" s="51" t="s">
        <v>46</v>
      </c>
      <c r="BS61" s="51" t="s">
        <v>46</v>
      </c>
      <c r="BT61" s="51" t="s">
        <v>46</v>
      </c>
      <c r="BU61" s="51" t="s">
        <v>46</v>
      </c>
      <c r="BV61" s="51" t="s">
        <v>46</v>
      </c>
      <c r="BW61" s="51" t="s">
        <v>46</v>
      </c>
      <c r="BX61" s="51" t="s">
        <v>46</v>
      </c>
      <c r="BY61" s="51" t="s">
        <v>46</v>
      </c>
      <c r="BZ61" s="51" t="s">
        <v>46</v>
      </c>
      <c r="CA61" s="51" t="s">
        <v>46</v>
      </c>
      <c r="CB61" s="51" t="s">
        <v>46</v>
      </c>
      <c r="CC61" s="51" t="s">
        <v>46</v>
      </c>
      <c r="CD61" s="51" t="s">
        <v>46</v>
      </c>
      <c r="CE61" s="51" t="s">
        <v>46</v>
      </c>
      <c r="CF61" s="51" t="s">
        <v>46</v>
      </c>
      <c r="CG61" s="51" t="s">
        <v>46</v>
      </c>
      <c r="CH61" s="51" t="s">
        <v>46</v>
      </c>
      <c r="CI61" s="51" t="s">
        <v>46</v>
      </c>
      <c r="CJ61" s="51" t="s">
        <v>46</v>
      </c>
      <c r="CK61" s="51" t="s">
        <v>46</v>
      </c>
      <c r="CL61" s="51" t="s">
        <v>46</v>
      </c>
      <c r="CM61" s="51" t="s">
        <v>46</v>
      </c>
      <c r="CN61" s="51" t="s">
        <v>46</v>
      </c>
      <c r="CO61" s="51" t="s">
        <v>46</v>
      </c>
      <c r="CP61" s="51" t="s">
        <v>46</v>
      </c>
      <c r="CQ61" s="51" t="s">
        <v>46</v>
      </c>
      <c r="CR61" s="51" t="s">
        <v>46</v>
      </c>
      <c r="CS61" s="51" t="s">
        <v>46</v>
      </c>
      <c r="CT61" s="51" t="s">
        <v>46</v>
      </c>
      <c r="CU61" s="51" t="s">
        <v>46</v>
      </c>
      <c r="CV61" s="51" t="s">
        <v>46</v>
      </c>
      <c r="CW61" s="51" t="s">
        <v>46</v>
      </c>
      <c r="CX61" s="51" t="s">
        <v>46</v>
      </c>
      <c r="CY61" s="51" t="s">
        <v>46</v>
      </c>
      <c r="CZ61" s="51" t="s">
        <v>46</v>
      </c>
      <c r="DA61" s="51" t="s">
        <v>46</v>
      </c>
      <c r="DB61" s="51" t="s">
        <v>46</v>
      </c>
      <c r="DC61" s="51" t="s">
        <v>46</v>
      </c>
      <c r="DD61" s="51" t="s">
        <v>46</v>
      </c>
      <c r="DE61" s="51" t="s">
        <v>46</v>
      </c>
      <c r="DF61" s="51" t="s">
        <v>46</v>
      </c>
      <c r="DG61" s="51" t="s">
        <v>46</v>
      </c>
      <c r="DH61" s="51" t="s">
        <v>46</v>
      </c>
      <c r="DI61" s="51" t="s">
        <v>46</v>
      </c>
      <c r="DJ61" s="51" t="s">
        <v>46</v>
      </c>
      <c r="DK61" s="51" t="s">
        <v>46</v>
      </c>
      <c r="DL61" s="51" t="s">
        <v>46</v>
      </c>
      <c r="DM61" s="51" t="s">
        <v>46</v>
      </c>
      <c r="DN61" s="51" t="s">
        <v>46</v>
      </c>
      <c r="DO61" s="51" t="s">
        <v>46</v>
      </c>
      <c r="DP61" s="51" t="s">
        <v>46</v>
      </c>
      <c r="DQ61" s="51" t="s">
        <v>46</v>
      </c>
      <c r="DR61" s="51" t="s">
        <v>46</v>
      </c>
      <c r="DS61" s="51" t="s">
        <v>46</v>
      </c>
      <c r="DT61" s="51" t="s">
        <v>46</v>
      </c>
      <c r="DU61" s="51" t="s">
        <v>46</v>
      </c>
      <c r="DV61" s="51" t="s">
        <v>46</v>
      </c>
      <c r="DW61" s="51" t="s">
        <v>46</v>
      </c>
      <c r="DX61" s="51" t="s">
        <v>46</v>
      </c>
      <c r="DY61" s="51" t="s">
        <v>46</v>
      </c>
      <c r="DZ61" s="51" t="s">
        <v>46</v>
      </c>
      <c r="EA61" s="51" t="s">
        <v>46</v>
      </c>
      <c r="EB61" s="51" t="s">
        <v>46</v>
      </c>
      <c r="EC61" s="51" t="s">
        <v>46</v>
      </c>
      <c r="ED61" s="51" t="s">
        <v>46</v>
      </c>
      <c r="EE61" s="51" t="s">
        <v>46</v>
      </c>
      <c r="EF61" s="51" t="s">
        <v>46</v>
      </c>
      <c r="EG61" s="51" t="s">
        <v>46</v>
      </c>
      <c r="EH61" s="51" t="s">
        <v>46</v>
      </c>
      <c r="EI61" s="51" t="s">
        <v>46</v>
      </c>
      <c r="EJ61" s="51" t="s">
        <v>46</v>
      </c>
      <c r="EK61" s="51" t="s">
        <v>46</v>
      </c>
      <c r="EL61" s="51" t="s">
        <v>46</v>
      </c>
      <c r="EM61" s="51" t="s">
        <v>46</v>
      </c>
      <c r="EN61" s="51" t="s">
        <v>46</v>
      </c>
      <c r="EO61" s="51" t="s">
        <v>46</v>
      </c>
      <c r="EP61" s="51" t="s">
        <v>46</v>
      </c>
      <c r="EQ61" s="51" t="s">
        <v>46</v>
      </c>
      <c r="ER61" s="51" t="s">
        <v>46</v>
      </c>
      <c r="ES61" s="51" t="s">
        <v>46</v>
      </c>
      <c r="ET61" s="51" t="s">
        <v>46</v>
      </c>
      <c r="EU61" s="51" t="s">
        <v>46</v>
      </c>
      <c r="EV61" s="51" t="s">
        <v>46</v>
      </c>
      <c r="EW61" s="51" t="s">
        <v>46</v>
      </c>
      <c r="EX61" s="51" t="s">
        <v>46</v>
      </c>
      <c r="EY61" s="51" t="s">
        <v>46</v>
      </c>
      <c r="EZ61" s="51" t="s">
        <v>46</v>
      </c>
      <c r="FA61" s="51" t="s">
        <v>46</v>
      </c>
      <c r="FB61" s="51" t="s">
        <v>46</v>
      </c>
      <c r="FC61" s="51" t="s">
        <v>46</v>
      </c>
      <c r="FD61" s="51" t="s">
        <v>46</v>
      </c>
      <c r="FE61" s="51" t="s">
        <v>46</v>
      </c>
      <c r="FF61" s="51" t="s">
        <v>46</v>
      </c>
      <c r="FG61" s="51" t="s">
        <v>46</v>
      </c>
      <c r="FH61" s="51" t="s">
        <v>46</v>
      </c>
      <c r="FI61" s="51" t="s">
        <v>46</v>
      </c>
      <c r="FJ61" s="51" t="s">
        <v>46</v>
      </c>
      <c r="FK61" s="51" t="s">
        <v>46</v>
      </c>
      <c r="FL61" s="51" t="s">
        <v>46</v>
      </c>
      <c r="FM61" s="51" t="s">
        <v>46</v>
      </c>
      <c r="FN61" s="51" t="s">
        <v>46</v>
      </c>
      <c r="FO61" s="51" t="s">
        <v>46</v>
      </c>
      <c r="FP61" s="51" t="s">
        <v>46</v>
      </c>
      <c r="FQ61" s="51" t="s">
        <v>46</v>
      </c>
      <c r="FR61" s="51" t="s">
        <v>46</v>
      </c>
      <c r="FS61" s="51" t="s">
        <v>46</v>
      </c>
      <c r="FT61" s="51" t="s">
        <v>46</v>
      </c>
      <c r="FU61" s="51" t="s">
        <v>46</v>
      </c>
      <c r="FV61" s="51" t="s">
        <v>46</v>
      </c>
      <c r="FW61" s="51" t="s">
        <v>46</v>
      </c>
      <c r="FX61" s="51" t="s">
        <v>46</v>
      </c>
      <c r="FY61" s="51" t="s">
        <v>46</v>
      </c>
      <c r="FZ61" s="51" t="s">
        <v>46</v>
      </c>
      <c r="GA61" s="51" t="s">
        <v>46</v>
      </c>
      <c r="GB61" s="51" t="s">
        <v>46</v>
      </c>
      <c r="GC61" s="51" t="s">
        <v>46</v>
      </c>
      <c r="GD61" s="51" t="s">
        <v>46</v>
      </c>
      <c r="GE61" s="51" t="s">
        <v>46</v>
      </c>
      <c r="GF61" s="51" t="s">
        <v>46</v>
      </c>
      <c r="GG61" s="51" t="s">
        <v>46</v>
      </c>
      <c r="GH61" s="51" t="s">
        <v>46</v>
      </c>
      <c r="GI61" s="51" t="s">
        <v>46</v>
      </c>
      <c r="GJ61" s="51" t="s">
        <v>46</v>
      </c>
      <c r="GK61" s="51" t="s">
        <v>46</v>
      </c>
      <c r="GL61" s="51" t="s">
        <v>46</v>
      </c>
      <c r="GM61" s="51" t="s">
        <v>46</v>
      </c>
      <c r="GN61" s="51" t="s">
        <v>46</v>
      </c>
      <c r="GO61" s="51" t="s">
        <v>46</v>
      </c>
      <c r="GP61" s="51" t="s">
        <v>46</v>
      </c>
      <c r="GQ61" s="51" t="s">
        <v>46</v>
      </c>
      <c r="GR61" s="51" t="s">
        <v>46</v>
      </c>
      <c r="GS61" s="51" t="s">
        <v>46</v>
      </c>
      <c r="GT61" s="51" t="s">
        <v>46</v>
      </c>
      <c r="GU61" s="51" t="s">
        <v>46</v>
      </c>
      <c r="GV61" s="51" t="s">
        <v>46</v>
      </c>
      <c r="GW61" s="51" t="s">
        <v>46</v>
      </c>
      <c r="GX61" s="51" t="s">
        <v>46</v>
      </c>
      <c r="GY61" s="51" t="s">
        <v>46</v>
      </c>
      <c r="GZ61" s="51" t="s">
        <v>46</v>
      </c>
      <c r="HA61" s="51" t="s">
        <v>46</v>
      </c>
      <c r="HB61" s="51" t="s">
        <v>46</v>
      </c>
      <c r="HC61" s="51" t="s">
        <v>46</v>
      </c>
      <c r="HD61" s="51" t="s">
        <v>46</v>
      </c>
      <c r="HE61" s="51" t="s">
        <v>46</v>
      </c>
      <c r="HF61" s="51" t="s">
        <v>46</v>
      </c>
      <c r="HG61" s="51" t="s">
        <v>46</v>
      </c>
      <c r="HH61" s="51" t="s">
        <v>46</v>
      </c>
      <c r="HI61" s="51" t="s">
        <v>46</v>
      </c>
      <c r="HJ61" s="51" t="s">
        <v>46</v>
      </c>
      <c r="HK61" s="51" t="s">
        <v>46</v>
      </c>
      <c r="HL61" s="51" t="s">
        <v>46</v>
      </c>
      <c r="HM61" s="51" t="s">
        <v>46</v>
      </c>
      <c r="HN61" s="51" t="s">
        <v>46</v>
      </c>
      <c r="HO61" s="51" t="s">
        <v>46</v>
      </c>
      <c r="HP61" s="51" t="s">
        <v>46</v>
      </c>
      <c r="HQ61" s="51" t="s">
        <v>46</v>
      </c>
      <c r="HR61" s="51" t="s">
        <v>46</v>
      </c>
      <c r="HS61" s="51" t="s">
        <v>46</v>
      </c>
      <c r="HT61" s="51" t="s">
        <v>46</v>
      </c>
      <c r="HU61" s="51" t="s">
        <v>46</v>
      </c>
      <c r="HV61" s="51" t="s">
        <v>46</v>
      </c>
      <c r="HW61" s="51" t="s">
        <v>46</v>
      </c>
      <c r="HX61" s="51" t="s">
        <v>46</v>
      </c>
      <c r="HY61" s="51" t="s">
        <v>46</v>
      </c>
      <c r="HZ61" s="51" t="s">
        <v>46</v>
      </c>
      <c r="IA61" s="51" t="s">
        <v>46</v>
      </c>
      <c r="IB61" s="51" t="s">
        <v>46</v>
      </c>
      <c r="IC61" s="51" t="s">
        <v>46</v>
      </c>
      <c r="ID61" s="51" t="s">
        <v>46</v>
      </c>
    </row>
    <row r="62" spans="1:238" ht="12" customHeight="1"/>
    <row r="65" spans="1:6" s="46" customFormat="1">
      <c r="A65" s="17"/>
      <c r="B65" s="18"/>
      <c r="C65" s="18"/>
      <c r="D65" s="18"/>
      <c r="E65" s="1"/>
      <c r="F65" s="17"/>
    </row>
  </sheetData>
  <mergeCells count="2">
    <mergeCell ref="C3:F3"/>
    <mergeCell ref="A25:G25"/>
  </mergeCells>
  <phoneticPr fontId="53" type="noConversion"/>
  <hyperlinks>
    <hyperlink ref="A32" r:id="rId1" xr:uid="{00000000-0004-0000-0B00-000000000000}"/>
    <hyperlink ref="B43" r:id="rId2" xr:uid="{00000000-0004-0000-0B00-000001000000}"/>
    <hyperlink ref="D7" r:id="rId3" display="http://www.yangming.com/e-service/Vessel_Tracking/vessel_tracking_detail.aspx?vessel=TPUS&amp;func=current" xr:uid="{00000000-0004-0000-0B00-000002000000}"/>
  </hyperlinks>
  <pageMargins left="0.7" right="0.7" top="0.75" bottom="0.75" header="0.3" footer="0.3"/>
  <pageSetup scale="56" fitToWidth="0" fitToHeight="0" orientation="portrait" r:id="rId4"/>
  <headerFooter alignWithMargins="0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73"/>
  <sheetViews>
    <sheetView topLeftCell="A13" zoomScaleNormal="100" workbookViewId="0">
      <selection activeCell="E26" sqref="E26"/>
    </sheetView>
  </sheetViews>
  <sheetFormatPr defaultRowHeight="15"/>
  <cols>
    <col min="1" max="1" width="33.08984375" customWidth="1"/>
  </cols>
  <sheetData>
    <row r="2" spans="1:10" ht="27.6">
      <c r="A2" s="19" t="s">
        <v>18</v>
      </c>
      <c r="B2" s="18"/>
      <c r="C2" s="369" t="s">
        <v>405</v>
      </c>
      <c r="D2" s="369"/>
      <c r="E2" s="369"/>
      <c r="F2" s="369"/>
      <c r="G2" s="369"/>
      <c r="H2" s="369"/>
      <c r="I2" s="21"/>
      <c r="J2" s="21"/>
    </row>
    <row r="3" spans="1:10">
      <c r="A3" s="3" t="s">
        <v>431</v>
      </c>
      <c r="B3" s="3"/>
      <c r="C3" s="290" t="s">
        <v>406</v>
      </c>
      <c r="D3" s="290"/>
      <c r="E3" s="290"/>
      <c r="F3" s="290"/>
      <c r="G3" s="290"/>
      <c r="H3" s="290"/>
      <c r="I3" s="4"/>
      <c r="J3" s="4"/>
    </row>
    <row r="4" spans="1:10">
      <c r="A4" s="3" t="s">
        <v>430</v>
      </c>
      <c r="B4" s="3"/>
      <c r="C4" s="370" t="s">
        <v>407</v>
      </c>
      <c r="D4" s="370"/>
      <c r="E4" s="370"/>
      <c r="F4" s="370"/>
      <c r="G4" s="370"/>
      <c r="H4" s="3"/>
      <c r="J4" s="213"/>
    </row>
    <row r="5" spans="1:10">
      <c r="A5" s="17" t="s">
        <v>49</v>
      </c>
    </row>
    <row r="6" spans="1:10">
      <c r="G6" s="214"/>
      <c r="H6" s="214"/>
    </row>
    <row r="7" spans="1:10">
      <c r="A7" s="215" t="s">
        <v>0</v>
      </c>
      <c r="B7" s="215" t="s">
        <v>1</v>
      </c>
      <c r="C7" s="215" t="s">
        <v>14</v>
      </c>
      <c r="D7" s="215" t="s">
        <v>11</v>
      </c>
      <c r="E7" s="215" t="s">
        <v>408</v>
      </c>
      <c r="F7" s="215" t="s">
        <v>50</v>
      </c>
      <c r="G7" s="216"/>
    </row>
    <row r="8" spans="1:10">
      <c r="A8" s="215" t="s">
        <v>4</v>
      </c>
      <c r="B8" s="215" t="s">
        <v>5</v>
      </c>
      <c r="C8" s="215" t="s">
        <v>6</v>
      </c>
      <c r="D8" s="215" t="s">
        <v>6</v>
      </c>
      <c r="E8" s="215" t="s">
        <v>6</v>
      </c>
      <c r="F8" s="215" t="s">
        <v>6</v>
      </c>
      <c r="G8" s="216"/>
    </row>
    <row r="9" spans="1:10" ht="18" customHeight="1">
      <c r="A9" s="194" t="s">
        <v>594</v>
      </c>
      <c r="B9" s="221">
        <v>44384</v>
      </c>
      <c r="C9" s="221">
        <f t="shared" ref="C9" si="0">B9+7</f>
        <v>44391</v>
      </c>
      <c r="D9" s="221">
        <f t="shared" ref="D9" si="1">B9+9</f>
        <v>44393</v>
      </c>
      <c r="E9" s="221"/>
      <c r="F9" s="221">
        <f t="shared" ref="F9" si="2">B9+12</f>
        <v>44396</v>
      </c>
      <c r="G9" s="216" t="s">
        <v>409</v>
      </c>
    </row>
    <row r="10" spans="1:10" ht="18" customHeight="1">
      <c r="A10" s="230" t="s">
        <v>592</v>
      </c>
      <c r="B10" s="222">
        <v>44386</v>
      </c>
      <c r="C10" s="222"/>
      <c r="D10" s="223"/>
      <c r="E10" s="222">
        <f t="shared" ref="E10" si="3">+B10+4</f>
        <v>44390</v>
      </c>
      <c r="F10" s="222">
        <f t="shared" ref="F10" si="4">B10+7</f>
        <v>44393</v>
      </c>
      <c r="G10" s="216" t="s">
        <v>410</v>
      </c>
    </row>
    <row r="11" spans="1:10" ht="18" customHeight="1">
      <c r="A11" s="194" t="s">
        <v>577</v>
      </c>
      <c r="B11" s="221">
        <f>B9+7</f>
        <v>44391</v>
      </c>
      <c r="C11" s="221">
        <f>B11+4</f>
        <v>44395</v>
      </c>
      <c r="D11" s="221">
        <f t="shared" ref="D11" si="5">B11+9</f>
        <v>44400</v>
      </c>
      <c r="E11" s="221"/>
      <c r="F11" s="221">
        <f>B11+9</f>
        <v>44400</v>
      </c>
      <c r="G11" s="216" t="s">
        <v>409</v>
      </c>
    </row>
    <row r="12" spans="1:10" ht="18" customHeight="1">
      <c r="A12" s="230" t="s">
        <v>593</v>
      </c>
      <c r="B12" s="222">
        <f>B10+7</f>
        <v>44393</v>
      </c>
      <c r="C12" s="222"/>
      <c r="D12" s="223">
        <f>+B12+4</f>
        <v>44397</v>
      </c>
      <c r="E12" s="222">
        <f>+B12+3</f>
        <v>44396</v>
      </c>
      <c r="F12" s="222">
        <f t="shared" ref="F12" si="6">B12+7</f>
        <v>44400</v>
      </c>
      <c r="G12" s="216" t="s">
        <v>410</v>
      </c>
    </row>
    <row r="13" spans="1:10" ht="18" customHeight="1">
      <c r="A13" s="194" t="s">
        <v>578</v>
      </c>
      <c r="B13" s="221">
        <f>B11+7</f>
        <v>44398</v>
      </c>
      <c r="C13" s="221">
        <f t="shared" ref="C13" si="7">B13+7</f>
        <v>44405</v>
      </c>
      <c r="D13" s="221">
        <f t="shared" ref="D13" si="8">B13+9</f>
        <v>44407</v>
      </c>
      <c r="E13" s="221"/>
      <c r="F13" s="221">
        <f t="shared" ref="F13" si="9">B13+12</f>
        <v>44410</v>
      </c>
      <c r="G13" s="216" t="s">
        <v>409</v>
      </c>
    </row>
    <row r="14" spans="1:10" ht="18" customHeight="1">
      <c r="A14" s="230" t="s">
        <v>594</v>
      </c>
      <c r="B14" s="222">
        <f>B12+7</f>
        <v>44400</v>
      </c>
      <c r="C14" s="222"/>
      <c r="D14" s="223">
        <f>+B14+4</f>
        <v>44404</v>
      </c>
      <c r="E14" s="222">
        <f>+B14+3</f>
        <v>44403</v>
      </c>
      <c r="F14" s="222">
        <f t="shared" ref="F14" si="10">B14+7</f>
        <v>44407</v>
      </c>
      <c r="G14" s="216" t="s">
        <v>410</v>
      </c>
    </row>
    <row r="15" spans="1:10" ht="18" customHeight="1">
      <c r="A15" s="194" t="s">
        <v>579</v>
      </c>
      <c r="B15" s="221">
        <f t="shared" ref="B15" si="11">B13+7</f>
        <v>44405</v>
      </c>
      <c r="C15" s="221">
        <f t="shared" ref="C15" si="12">B15+7</f>
        <v>44412</v>
      </c>
      <c r="D15" s="221">
        <f t="shared" ref="D15" si="13">B15+9</f>
        <v>44414</v>
      </c>
      <c r="E15" s="221"/>
      <c r="F15" s="221">
        <f t="shared" ref="F15" si="14">B15+12</f>
        <v>44417</v>
      </c>
      <c r="G15" s="216" t="s">
        <v>409</v>
      </c>
    </row>
    <row r="16" spans="1:10" ht="18" customHeight="1">
      <c r="A16" s="230" t="s">
        <v>595</v>
      </c>
      <c r="B16" s="222">
        <f>B14+7</f>
        <v>44407</v>
      </c>
      <c r="C16" s="222"/>
      <c r="D16" s="223">
        <f>+B16+4</f>
        <v>44411</v>
      </c>
      <c r="E16" s="222">
        <f>+B16+3</f>
        <v>44410</v>
      </c>
      <c r="F16" s="222">
        <f t="shared" ref="F16" si="15">B16+7</f>
        <v>44414</v>
      </c>
      <c r="G16" s="216" t="s">
        <v>410</v>
      </c>
    </row>
    <row r="17" spans="1:7" ht="18" customHeight="1">
      <c r="A17" s="194" t="s">
        <v>580</v>
      </c>
      <c r="B17" s="221">
        <f t="shared" ref="B17:B40" si="16">B15+7</f>
        <v>44412</v>
      </c>
      <c r="C17" s="221">
        <f t="shared" ref="C17" si="17">B17+7</f>
        <v>44419</v>
      </c>
      <c r="D17" s="221">
        <f t="shared" ref="D17" si="18">B17+9</f>
        <v>44421</v>
      </c>
      <c r="E17" s="221"/>
      <c r="F17" s="221">
        <f t="shared" ref="F17" si="19">B17+12</f>
        <v>44424</v>
      </c>
      <c r="G17" s="216" t="s">
        <v>409</v>
      </c>
    </row>
    <row r="18" spans="1:7" ht="18" customHeight="1">
      <c r="A18" s="230" t="s">
        <v>596</v>
      </c>
      <c r="B18" s="222">
        <f>B16+7</f>
        <v>44414</v>
      </c>
      <c r="C18" s="222"/>
      <c r="D18" s="223">
        <f>+B18+4</f>
        <v>44418</v>
      </c>
      <c r="E18" s="222">
        <f>+B18+3</f>
        <v>44417</v>
      </c>
      <c r="F18" s="222">
        <f t="shared" ref="F18" si="20">B18+7</f>
        <v>44421</v>
      </c>
      <c r="G18" s="216" t="s">
        <v>410</v>
      </c>
    </row>
    <row r="19" spans="1:7" ht="18" customHeight="1">
      <c r="A19" s="194" t="s">
        <v>581</v>
      </c>
      <c r="B19" s="221">
        <f t="shared" si="16"/>
        <v>44419</v>
      </c>
      <c r="C19" s="221">
        <f t="shared" ref="C19" si="21">B19+7</f>
        <v>44426</v>
      </c>
      <c r="D19" s="221">
        <f t="shared" ref="D19" si="22">B19+9</f>
        <v>44428</v>
      </c>
      <c r="E19" s="221"/>
      <c r="F19" s="221">
        <f t="shared" ref="F19" si="23">B19+12</f>
        <v>44431</v>
      </c>
      <c r="G19" s="216" t="s">
        <v>409</v>
      </c>
    </row>
    <row r="20" spans="1:7" ht="18" customHeight="1">
      <c r="A20" s="230" t="s">
        <v>597</v>
      </c>
      <c r="B20" s="222">
        <f t="shared" si="16"/>
        <v>44421</v>
      </c>
      <c r="C20" s="222"/>
      <c r="D20" s="223">
        <f>+B20+4</f>
        <v>44425</v>
      </c>
      <c r="E20" s="222">
        <f>+B20+3</f>
        <v>44424</v>
      </c>
      <c r="F20" s="222">
        <f t="shared" ref="F20" si="24">B20+7</f>
        <v>44428</v>
      </c>
      <c r="G20" s="216" t="s">
        <v>410</v>
      </c>
    </row>
    <row r="21" spans="1:7" ht="18" customHeight="1">
      <c r="A21" s="194" t="s">
        <v>582</v>
      </c>
      <c r="B21" s="221">
        <f t="shared" si="16"/>
        <v>44426</v>
      </c>
      <c r="C21" s="221">
        <f t="shared" ref="C21" si="25">B21+7</f>
        <v>44433</v>
      </c>
      <c r="D21" s="221">
        <f t="shared" ref="D21" si="26">B21+9</f>
        <v>44435</v>
      </c>
      <c r="E21" s="221"/>
      <c r="F21" s="221">
        <f t="shared" ref="F21" si="27">B21+12</f>
        <v>44438</v>
      </c>
      <c r="G21" s="216" t="s">
        <v>409</v>
      </c>
    </row>
    <row r="22" spans="1:7" ht="18" customHeight="1">
      <c r="A22" s="230" t="s">
        <v>598</v>
      </c>
      <c r="B22" s="222">
        <f t="shared" si="16"/>
        <v>44428</v>
      </c>
      <c r="C22" s="222"/>
      <c r="D22" s="223">
        <f>+B22+4</f>
        <v>44432</v>
      </c>
      <c r="E22" s="222">
        <f>+B22+3</f>
        <v>44431</v>
      </c>
      <c r="F22" s="222">
        <f t="shared" ref="F22" si="28">B22+7</f>
        <v>44435</v>
      </c>
      <c r="G22" s="216" t="s">
        <v>410</v>
      </c>
    </row>
    <row r="23" spans="1:7" ht="18" customHeight="1">
      <c r="A23" s="194" t="s">
        <v>583</v>
      </c>
      <c r="B23" s="221">
        <f t="shared" si="16"/>
        <v>44433</v>
      </c>
      <c r="C23" s="221">
        <f t="shared" ref="C23" si="29">B23+7</f>
        <v>44440</v>
      </c>
      <c r="D23" s="221">
        <f t="shared" ref="D23" si="30">B23+9</f>
        <v>44442</v>
      </c>
      <c r="E23" s="221"/>
      <c r="F23" s="221">
        <f t="shared" ref="F23" si="31">B23+12</f>
        <v>44445</v>
      </c>
      <c r="G23" s="216" t="s">
        <v>409</v>
      </c>
    </row>
    <row r="24" spans="1:7" ht="18" customHeight="1">
      <c r="A24" s="230" t="s">
        <v>599</v>
      </c>
      <c r="B24" s="222">
        <f t="shared" si="16"/>
        <v>44435</v>
      </c>
      <c r="C24" s="222"/>
      <c r="D24" s="223">
        <f>+B24+4</f>
        <v>44439</v>
      </c>
      <c r="E24" s="222">
        <f t="shared" ref="E24" si="32">+B24+4</f>
        <v>44439</v>
      </c>
      <c r="F24" s="222">
        <f t="shared" ref="F24" si="33">B24+7</f>
        <v>44442</v>
      </c>
      <c r="G24" s="216" t="s">
        <v>410</v>
      </c>
    </row>
    <row r="25" spans="1:7" ht="18" customHeight="1">
      <c r="A25" s="194" t="s">
        <v>584</v>
      </c>
      <c r="B25" s="221">
        <f t="shared" si="16"/>
        <v>44440</v>
      </c>
      <c r="C25" s="221">
        <f t="shared" ref="C25" si="34">B25+7</f>
        <v>44447</v>
      </c>
      <c r="D25" s="221">
        <f t="shared" ref="D25" si="35">B25+9</f>
        <v>44449</v>
      </c>
      <c r="E25" s="221"/>
      <c r="F25" s="221">
        <f t="shared" ref="F25" si="36">B25+12</f>
        <v>44452</v>
      </c>
      <c r="G25" s="216" t="s">
        <v>409</v>
      </c>
    </row>
    <row r="26" spans="1:7" ht="18" customHeight="1">
      <c r="A26" s="230" t="s">
        <v>600</v>
      </c>
      <c r="B26" s="222">
        <f t="shared" si="16"/>
        <v>44442</v>
      </c>
      <c r="C26" s="222"/>
      <c r="D26" s="223">
        <f>+B26+4</f>
        <v>44446</v>
      </c>
      <c r="E26" s="222">
        <f t="shared" ref="E26" si="37">+B26+4</f>
        <v>44446</v>
      </c>
      <c r="F26" s="222">
        <f t="shared" ref="F26" si="38">B26+7</f>
        <v>44449</v>
      </c>
      <c r="G26" s="216" t="s">
        <v>410</v>
      </c>
    </row>
    <row r="27" spans="1:7" ht="18" customHeight="1">
      <c r="A27" s="194" t="s">
        <v>585</v>
      </c>
      <c r="B27" s="221">
        <f t="shared" si="16"/>
        <v>44447</v>
      </c>
      <c r="C27" s="221">
        <f t="shared" ref="C27" si="39">B27+7</f>
        <v>44454</v>
      </c>
      <c r="D27" s="221">
        <f t="shared" ref="D27" si="40">B27+9</f>
        <v>44456</v>
      </c>
      <c r="E27" s="221"/>
      <c r="F27" s="221">
        <f t="shared" ref="F27" si="41">B27+12</f>
        <v>44459</v>
      </c>
      <c r="G27" s="216" t="s">
        <v>409</v>
      </c>
    </row>
    <row r="28" spans="1:7" ht="18" customHeight="1">
      <c r="A28" s="230" t="s">
        <v>601</v>
      </c>
      <c r="B28" s="222">
        <f t="shared" si="16"/>
        <v>44449</v>
      </c>
      <c r="C28" s="222"/>
      <c r="D28" s="223">
        <f>+B28+4</f>
        <v>44453</v>
      </c>
      <c r="E28" s="222">
        <f t="shared" ref="E28" si="42">+B28+4</f>
        <v>44453</v>
      </c>
      <c r="F28" s="222">
        <f t="shared" ref="F28" si="43">B28+7</f>
        <v>44456</v>
      </c>
      <c r="G28" s="216" t="s">
        <v>410</v>
      </c>
    </row>
    <row r="29" spans="1:7" ht="18" customHeight="1">
      <c r="A29" s="194" t="s">
        <v>586</v>
      </c>
      <c r="B29" s="221">
        <f t="shared" si="16"/>
        <v>44454</v>
      </c>
      <c r="C29" s="221">
        <f t="shared" ref="C29" si="44">B29+7</f>
        <v>44461</v>
      </c>
      <c r="D29" s="221">
        <f t="shared" ref="D29" si="45">B29+9</f>
        <v>44463</v>
      </c>
      <c r="E29" s="221"/>
      <c r="F29" s="221">
        <f t="shared" ref="F29" si="46">B29+12</f>
        <v>44466</v>
      </c>
      <c r="G29" s="216" t="s">
        <v>409</v>
      </c>
    </row>
    <row r="30" spans="1:7" ht="18" customHeight="1">
      <c r="A30" s="230" t="s">
        <v>602</v>
      </c>
      <c r="B30" s="222">
        <f t="shared" si="16"/>
        <v>44456</v>
      </c>
      <c r="C30" s="222"/>
      <c r="D30" s="223">
        <f>+B30+4</f>
        <v>44460</v>
      </c>
      <c r="E30" s="222">
        <f t="shared" ref="E30" si="47">+B30+4</f>
        <v>44460</v>
      </c>
      <c r="F30" s="222">
        <f t="shared" ref="F30" si="48">B30+7</f>
        <v>44463</v>
      </c>
      <c r="G30" s="216" t="s">
        <v>410</v>
      </c>
    </row>
    <row r="31" spans="1:7" ht="18" customHeight="1">
      <c r="A31" s="194" t="s">
        <v>587</v>
      </c>
      <c r="B31" s="221">
        <f t="shared" si="16"/>
        <v>44461</v>
      </c>
      <c r="C31" s="221">
        <f t="shared" ref="C31" si="49">B31+7</f>
        <v>44468</v>
      </c>
      <c r="D31" s="221">
        <f t="shared" ref="D31" si="50">B31+9</f>
        <v>44470</v>
      </c>
      <c r="E31" s="221"/>
      <c r="F31" s="221">
        <f t="shared" ref="F31" si="51">B31+12</f>
        <v>44473</v>
      </c>
      <c r="G31" s="216" t="s">
        <v>409</v>
      </c>
    </row>
    <row r="32" spans="1:7" ht="18" customHeight="1">
      <c r="A32" s="230" t="s">
        <v>603</v>
      </c>
      <c r="B32" s="222">
        <f t="shared" si="16"/>
        <v>44463</v>
      </c>
      <c r="C32" s="222"/>
      <c r="D32" s="223">
        <f>+B32+4</f>
        <v>44467</v>
      </c>
      <c r="E32" s="222">
        <f t="shared" ref="E32" si="52">+B32+4</f>
        <v>44467</v>
      </c>
      <c r="F32" s="222">
        <f t="shared" ref="F32" si="53">B32+7</f>
        <v>44470</v>
      </c>
      <c r="G32" s="216" t="s">
        <v>410</v>
      </c>
    </row>
    <row r="33" spans="1:11" ht="18" customHeight="1">
      <c r="A33" s="194" t="s">
        <v>588</v>
      </c>
      <c r="B33" s="221">
        <f t="shared" si="16"/>
        <v>44468</v>
      </c>
      <c r="C33" s="221">
        <f t="shared" ref="C33" si="54">B33+7</f>
        <v>44475</v>
      </c>
      <c r="D33" s="221">
        <f t="shared" ref="D33" si="55">B33+9</f>
        <v>44477</v>
      </c>
      <c r="E33" s="221"/>
      <c r="F33" s="221">
        <f t="shared" ref="F33" si="56">B33+12</f>
        <v>44480</v>
      </c>
      <c r="G33" s="216" t="s">
        <v>409</v>
      </c>
    </row>
    <row r="34" spans="1:11" ht="18" customHeight="1">
      <c r="A34" s="230" t="s">
        <v>604</v>
      </c>
      <c r="B34" s="222">
        <f t="shared" si="16"/>
        <v>44470</v>
      </c>
      <c r="C34" s="222"/>
      <c r="D34" s="223">
        <f t="shared" ref="D34" si="57">+B34+4</f>
        <v>44474</v>
      </c>
      <c r="E34" s="222">
        <f t="shared" ref="E34" si="58">+B34+4</f>
        <v>44474</v>
      </c>
      <c r="F34" s="222">
        <f t="shared" ref="F34" si="59">B34+7</f>
        <v>44477</v>
      </c>
      <c r="G34" s="216" t="s">
        <v>410</v>
      </c>
    </row>
    <row r="35" spans="1:11" ht="18" customHeight="1">
      <c r="A35" s="194" t="s">
        <v>589</v>
      </c>
      <c r="B35" s="221">
        <f t="shared" si="16"/>
        <v>44475</v>
      </c>
      <c r="C35" s="221">
        <f t="shared" ref="C35" si="60">B35+7</f>
        <v>44482</v>
      </c>
      <c r="D35" s="221">
        <f t="shared" ref="D35" si="61">B35+9</f>
        <v>44484</v>
      </c>
      <c r="E35" s="221"/>
      <c r="F35" s="221">
        <f t="shared" ref="F35" si="62">B35+12</f>
        <v>44487</v>
      </c>
      <c r="G35" s="216" t="s">
        <v>409</v>
      </c>
    </row>
    <row r="36" spans="1:11" ht="18" customHeight="1">
      <c r="A36" s="230" t="s">
        <v>605</v>
      </c>
      <c r="B36" s="222">
        <f t="shared" si="16"/>
        <v>44477</v>
      </c>
      <c r="C36" s="222"/>
      <c r="D36" s="223">
        <f t="shared" ref="D36" si="63">+B36+4</f>
        <v>44481</v>
      </c>
      <c r="E36" s="222">
        <f t="shared" ref="E36" si="64">+B36+4</f>
        <v>44481</v>
      </c>
      <c r="F36" s="222">
        <f t="shared" ref="F36" si="65">B36+7</f>
        <v>44484</v>
      </c>
      <c r="G36" s="216" t="s">
        <v>410</v>
      </c>
    </row>
    <row r="37" spans="1:11" ht="18" customHeight="1">
      <c r="A37" s="194" t="s">
        <v>590</v>
      </c>
      <c r="B37" s="221">
        <f t="shared" si="16"/>
        <v>44482</v>
      </c>
      <c r="C37" s="221">
        <f t="shared" ref="C37" si="66">B37+7</f>
        <v>44489</v>
      </c>
      <c r="D37" s="221">
        <f t="shared" ref="D37" si="67">B37+9</f>
        <v>44491</v>
      </c>
      <c r="E37" s="221"/>
      <c r="F37" s="221">
        <f t="shared" ref="F37" si="68">B37+12</f>
        <v>44494</v>
      </c>
      <c r="G37" s="216" t="s">
        <v>409</v>
      </c>
    </row>
    <row r="38" spans="1:11" ht="18" customHeight="1">
      <c r="A38" s="230" t="s">
        <v>606</v>
      </c>
      <c r="B38" s="222">
        <f t="shared" si="16"/>
        <v>44484</v>
      </c>
      <c r="C38" s="222"/>
      <c r="D38" s="223">
        <f t="shared" ref="D38" si="69">+B38+4</f>
        <v>44488</v>
      </c>
      <c r="E38" s="222">
        <f t="shared" ref="E38" si="70">+B38+4</f>
        <v>44488</v>
      </c>
      <c r="F38" s="222">
        <f t="shared" ref="F38" si="71">B38+7</f>
        <v>44491</v>
      </c>
      <c r="G38" s="216" t="s">
        <v>410</v>
      </c>
    </row>
    <row r="39" spans="1:11" ht="18" customHeight="1">
      <c r="A39" s="194" t="s">
        <v>591</v>
      </c>
      <c r="B39" s="221">
        <f t="shared" si="16"/>
        <v>44489</v>
      </c>
      <c r="C39" s="221">
        <f t="shared" ref="C39" si="72">B39+7</f>
        <v>44496</v>
      </c>
      <c r="D39" s="221">
        <f t="shared" ref="D39" si="73">B39+9</f>
        <v>44498</v>
      </c>
      <c r="E39" s="221"/>
      <c r="F39" s="221">
        <f t="shared" ref="F39" si="74">B39+12</f>
        <v>44501</v>
      </c>
      <c r="G39" s="216" t="s">
        <v>409</v>
      </c>
    </row>
    <row r="40" spans="1:11" ht="18" customHeight="1">
      <c r="A40" s="230" t="s">
        <v>607</v>
      </c>
      <c r="B40" s="222">
        <f t="shared" si="16"/>
        <v>44491</v>
      </c>
      <c r="C40" s="222"/>
      <c r="D40" s="223">
        <f t="shared" ref="D40" si="75">+B40+4</f>
        <v>44495</v>
      </c>
      <c r="E40" s="222">
        <f t="shared" ref="E40" si="76">+B40+4</f>
        <v>44495</v>
      </c>
      <c r="F40" s="222">
        <f t="shared" ref="F40" si="77">B40+7</f>
        <v>44498</v>
      </c>
      <c r="G40" s="216" t="s">
        <v>410</v>
      </c>
    </row>
    <row r="41" spans="1:11" ht="18" customHeight="1">
      <c r="A41" s="217"/>
      <c r="B41" s="249"/>
      <c r="C41" s="249"/>
      <c r="D41" s="248"/>
      <c r="E41" s="249"/>
      <c r="F41" s="249"/>
      <c r="G41" s="216"/>
    </row>
    <row r="42" spans="1:11">
      <c r="A42" s="9" t="s">
        <v>411</v>
      </c>
      <c r="B42" s="9"/>
      <c r="C42" s="9"/>
      <c r="D42" s="9"/>
      <c r="E42" s="10"/>
      <c r="F42" s="9"/>
    </row>
    <row r="43" spans="1:11">
      <c r="A43" s="9"/>
      <c r="B43" s="9"/>
      <c r="C43" s="9"/>
      <c r="D43" s="9"/>
      <c r="E43" s="10"/>
      <c r="F43" s="9"/>
    </row>
    <row r="44" spans="1:11" s="235" customFormat="1">
      <c r="A44" s="276" t="s">
        <v>16</v>
      </c>
      <c r="B44" s="276"/>
      <c r="C44" s="276"/>
      <c r="D44" s="276"/>
      <c r="E44" s="276"/>
      <c r="F44" s="276"/>
      <c r="G44" s="276"/>
      <c r="H44" s="276"/>
      <c r="K44" s="236"/>
    </row>
    <row r="45" spans="1:11" s="235" customFormat="1">
      <c r="A45" s="140" t="s">
        <v>461</v>
      </c>
      <c r="B45" s="140"/>
      <c r="C45" s="141"/>
      <c r="D45" s="141"/>
      <c r="E45" s="141"/>
      <c r="F45" s="141"/>
      <c r="G45" s="141"/>
      <c r="H45" s="141"/>
      <c r="I45" s="133"/>
      <c r="J45" s="133"/>
      <c r="K45" s="133"/>
    </row>
    <row r="46" spans="1:11" s="235" customFormat="1">
      <c r="A46" s="140" t="s">
        <v>462</v>
      </c>
      <c r="B46" s="140"/>
      <c r="C46" s="141"/>
      <c r="D46" s="141"/>
      <c r="E46" s="141"/>
      <c r="F46" s="141"/>
      <c r="G46" s="141"/>
      <c r="H46" s="141"/>
      <c r="I46" s="133"/>
      <c r="J46" s="133"/>
      <c r="K46" s="133"/>
    </row>
    <row r="47" spans="1:11" s="235" customFormat="1">
      <c r="A47" s="140" t="s">
        <v>463</v>
      </c>
      <c r="B47" s="140"/>
      <c r="C47" s="141"/>
      <c r="D47" s="141"/>
      <c r="E47" s="141"/>
      <c r="F47" s="141"/>
      <c r="G47" s="141"/>
      <c r="H47" s="141"/>
      <c r="I47" s="133"/>
      <c r="J47" s="133"/>
      <c r="K47" s="133"/>
    </row>
    <row r="48" spans="1:11" s="235" customFormat="1">
      <c r="A48" s="237"/>
      <c r="B48" s="237"/>
      <c r="C48" s="238"/>
      <c r="D48" s="238"/>
      <c r="E48" s="238"/>
      <c r="F48" s="238"/>
      <c r="G48" s="238"/>
      <c r="H48" s="238"/>
      <c r="I48" s="239"/>
      <c r="J48" s="239"/>
      <c r="K48" s="239"/>
    </row>
    <row r="49" spans="1:11" s="235" customFormat="1">
      <c r="A49" s="240" t="s">
        <v>464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1"/>
    </row>
    <row r="50" spans="1:11" s="235" customFormat="1">
      <c r="A50" s="241"/>
      <c r="B50" s="241"/>
      <c r="C50" s="241"/>
      <c r="D50" s="241"/>
      <c r="E50" s="241"/>
      <c r="F50" s="241"/>
      <c r="G50" s="241"/>
      <c r="H50" s="241"/>
      <c r="I50" s="241"/>
      <c r="J50" s="241"/>
      <c r="K50" s="241"/>
    </row>
    <row r="51" spans="1:11" s="235" customFormat="1">
      <c r="A51" s="242" t="s">
        <v>465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s="235" customFormat="1">
      <c r="A52" s="239"/>
      <c r="B52" s="239"/>
      <c r="C52" s="239"/>
      <c r="D52" s="239"/>
      <c r="E52" s="239"/>
      <c r="F52" s="239"/>
      <c r="G52" s="239"/>
      <c r="H52" s="239"/>
      <c r="I52" s="239"/>
      <c r="J52" s="239"/>
      <c r="K52" s="239"/>
    </row>
    <row r="53" spans="1:11" s="235" customFormat="1">
      <c r="A53" s="243" t="s">
        <v>466</v>
      </c>
      <c r="B53" s="239"/>
      <c r="C53" s="239"/>
      <c r="D53" s="243" t="s">
        <v>467</v>
      </c>
      <c r="E53" s="239"/>
      <c r="F53" s="239"/>
      <c r="G53" s="239"/>
      <c r="H53" s="239"/>
      <c r="I53" s="239"/>
      <c r="J53" s="239"/>
      <c r="K53" s="239"/>
    </row>
    <row r="54" spans="1:11" s="235" customFormat="1">
      <c r="A54" s="244" t="s">
        <v>468</v>
      </c>
      <c r="B54" s="241" t="s">
        <v>469</v>
      </c>
      <c r="C54" s="241"/>
      <c r="D54" s="244" t="s">
        <v>468</v>
      </c>
      <c r="E54" s="241" t="s">
        <v>470</v>
      </c>
      <c r="F54" s="241"/>
      <c r="G54" s="241"/>
      <c r="H54" s="241"/>
      <c r="I54" s="241"/>
      <c r="J54" s="241"/>
      <c r="K54" s="241"/>
    </row>
    <row r="55" spans="1:11" s="235" customFormat="1">
      <c r="A55" s="244" t="s">
        <v>471</v>
      </c>
      <c r="B55" s="241" t="s">
        <v>472</v>
      </c>
      <c r="C55" s="241"/>
      <c r="D55" s="244" t="s">
        <v>471</v>
      </c>
      <c r="E55" s="241" t="s">
        <v>470</v>
      </c>
      <c r="F55" s="241"/>
      <c r="G55" s="241"/>
      <c r="H55" s="241"/>
      <c r="I55" s="241"/>
      <c r="J55" s="241"/>
      <c r="K55" s="241"/>
    </row>
    <row r="56" spans="1:11" s="235" customFormat="1">
      <c r="A56" s="244" t="s">
        <v>473</v>
      </c>
      <c r="B56" s="241" t="s">
        <v>474</v>
      </c>
      <c r="C56" s="241"/>
      <c r="D56" s="244" t="s">
        <v>473</v>
      </c>
      <c r="E56" s="241" t="s">
        <v>475</v>
      </c>
      <c r="F56" s="241"/>
      <c r="G56" s="241"/>
      <c r="H56" s="241"/>
      <c r="I56" s="241"/>
      <c r="J56" s="241"/>
      <c r="K56" s="241"/>
    </row>
    <row r="57" spans="1:11" s="235" customFormat="1">
      <c r="A57" s="243" t="s">
        <v>476</v>
      </c>
      <c r="B57" s="239"/>
      <c r="C57" s="239"/>
      <c r="D57" s="243" t="s">
        <v>477</v>
      </c>
      <c r="E57" s="239"/>
      <c r="F57" s="239"/>
      <c r="G57" s="239"/>
      <c r="H57" s="239"/>
      <c r="I57" s="239"/>
      <c r="J57" s="239"/>
      <c r="K57" s="239"/>
    </row>
    <row r="58" spans="1:11" s="235" customFormat="1">
      <c r="A58" s="244" t="s">
        <v>468</v>
      </c>
      <c r="B58" s="241" t="s">
        <v>478</v>
      </c>
      <c r="C58" s="241"/>
      <c r="D58" s="244" t="s">
        <v>468</v>
      </c>
      <c r="E58" s="241" t="s">
        <v>479</v>
      </c>
      <c r="F58" s="241"/>
      <c r="G58" s="241"/>
      <c r="H58" s="241"/>
      <c r="I58" s="241"/>
      <c r="J58" s="241"/>
      <c r="K58" s="241"/>
    </row>
    <row r="59" spans="1:11" s="235" customFormat="1">
      <c r="A59" s="244" t="s">
        <v>471</v>
      </c>
      <c r="B59" s="241" t="s">
        <v>478</v>
      </c>
      <c r="C59" s="241"/>
      <c r="D59" s="244" t="s">
        <v>471</v>
      </c>
      <c r="E59" s="241" t="s">
        <v>479</v>
      </c>
      <c r="F59" s="241"/>
      <c r="G59" s="241"/>
      <c r="H59" s="241"/>
      <c r="I59" s="241"/>
      <c r="J59" s="241"/>
      <c r="K59" s="241"/>
    </row>
    <row r="60" spans="1:11" s="235" customFormat="1">
      <c r="A60" s="244" t="s">
        <v>473</v>
      </c>
      <c r="B60" s="241" t="s">
        <v>480</v>
      </c>
      <c r="C60" s="241"/>
      <c r="D60" s="244" t="s">
        <v>473</v>
      </c>
      <c r="E60" s="241" t="s">
        <v>481</v>
      </c>
      <c r="F60" s="241"/>
      <c r="G60" s="241"/>
      <c r="H60" s="241"/>
      <c r="I60" s="241"/>
      <c r="J60" s="241"/>
      <c r="K60" s="241"/>
    </row>
    <row r="61" spans="1:11" s="235" customFormat="1">
      <c r="A61" s="244"/>
      <c r="B61" s="241"/>
      <c r="C61" s="241"/>
      <c r="D61" s="241"/>
      <c r="E61" s="241"/>
      <c r="F61" s="241"/>
      <c r="G61" s="241"/>
      <c r="H61" s="241"/>
      <c r="I61" s="241"/>
      <c r="J61" s="241"/>
      <c r="K61" s="241"/>
    </row>
    <row r="62" spans="1:11" s="235" customFormat="1">
      <c r="A62" s="244" t="s">
        <v>482</v>
      </c>
      <c r="B62" s="242" t="s">
        <v>483</v>
      </c>
      <c r="C62" s="241"/>
      <c r="D62" s="241"/>
      <c r="E62" s="241"/>
      <c r="F62" s="241"/>
      <c r="G62" s="241"/>
      <c r="H62" s="241"/>
      <c r="I62" s="241"/>
      <c r="J62" s="241"/>
      <c r="K62" s="241"/>
    </row>
    <row r="63" spans="1:11" s="235" customFormat="1">
      <c r="A63" s="239"/>
      <c r="B63" s="239"/>
      <c r="C63" s="239"/>
      <c r="D63" s="239"/>
      <c r="E63" s="239"/>
      <c r="F63" s="239"/>
      <c r="G63" s="239"/>
      <c r="H63" s="239"/>
      <c r="I63" s="239"/>
      <c r="J63" s="239"/>
      <c r="K63" s="239"/>
    </row>
    <row r="64" spans="1:11">
      <c r="A64" s="17"/>
      <c r="B64" s="18"/>
      <c r="C64" s="18"/>
      <c r="D64" s="1"/>
      <c r="E64" s="17"/>
      <c r="F64" s="18"/>
      <c r="G64" s="39"/>
      <c r="H64" s="39"/>
    </row>
    <row r="65" spans="1:8">
      <c r="A65" s="17"/>
      <c r="B65" s="18"/>
      <c r="C65" s="18"/>
      <c r="D65" s="1"/>
      <c r="E65" s="17"/>
      <c r="F65" s="18"/>
      <c r="G65" s="39"/>
      <c r="H65" s="39"/>
    </row>
    <row r="66" spans="1:8">
      <c r="A66" s="17"/>
      <c r="B66" s="18"/>
      <c r="C66" s="18"/>
      <c r="D66" s="1"/>
      <c r="E66" s="17"/>
      <c r="F66" s="18"/>
      <c r="G66" s="39"/>
      <c r="H66" s="39"/>
    </row>
    <row r="67" spans="1:8">
      <c r="A67" s="17"/>
      <c r="B67" s="18"/>
      <c r="C67" s="18"/>
      <c r="D67" s="1"/>
      <c r="E67" s="17"/>
      <c r="F67" s="18"/>
      <c r="G67" s="1"/>
      <c r="H67" s="1"/>
    </row>
    <row r="68" spans="1:8">
      <c r="A68" s="17"/>
      <c r="B68" s="18"/>
      <c r="C68" s="18"/>
      <c r="D68" s="1"/>
      <c r="E68" s="17"/>
      <c r="F68" s="18"/>
      <c r="G68" s="1"/>
      <c r="H68" s="1"/>
    </row>
    <row r="69" spans="1:8">
      <c r="A69" s="17"/>
      <c r="B69" s="18"/>
      <c r="C69" s="18"/>
      <c r="D69" s="1"/>
      <c r="E69" s="17"/>
      <c r="F69" s="18"/>
      <c r="G69" s="1"/>
      <c r="H69" s="1"/>
    </row>
    <row r="70" spans="1:8">
      <c r="A70" s="17"/>
      <c r="B70" s="18"/>
      <c r="C70" s="18"/>
      <c r="D70" s="1"/>
      <c r="E70" s="17"/>
      <c r="F70" s="18"/>
      <c r="G70" s="1"/>
      <c r="H70" s="1"/>
    </row>
    <row r="71" spans="1:8">
      <c r="A71" s="17"/>
      <c r="B71" s="18"/>
      <c r="C71" s="18"/>
      <c r="D71" s="1"/>
      <c r="E71" s="17"/>
      <c r="F71" s="18"/>
      <c r="G71" s="1"/>
      <c r="H71" s="1"/>
    </row>
    <row r="72" spans="1:8">
      <c r="A72" s="17"/>
      <c r="B72" s="18"/>
      <c r="C72" s="18"/>
      <c r="D72" s="1"/>
      <c r="E72" s="17"/>
      <c r="F72" s="18"/>
      <c r="G72" s="1"/>
      <c r="H72" s="1"/>
    </row>
    <row r="73" spans="1:8">
      <c r="A73" s="17"/>
      <c r="B73" s="18"/>
      <c r="C73" s="18"/>
      <c r="D73" s="1"/>
      <c r="E73" s="17"/>
      <c r="F73" s="18"/>
      <c r="G73" s="1"/>
      <c r="H73" s="1"/>
    </row>
  </sheetData>
  <mergeCells count="4">
    <mergeCell ref="C2:H2"/>
    <mergeCell ref="C3:H3"/>
    <mergeCell ref="C4:G4"/>
    <mergeCell ref="A44:H44"/>
  </mergeCells>
  <phoneticPr fontId="53" type="noConversion"/>
  <hyperlinks>
    <hyperlink ref="A51" r:id="rId1" xr:uid="{00000000-0004-0000-0C00-000000000000}"/>
    <hyperlink ref="B62" r:id="rId2" xr:uid="{00000000-0004-0000-0C00-000001000000}"/>
  </hyperlinks>
  <pageMargins left="0.7" right="0.7" top="0.75" bottom="0.75" header="0.3" footer="0.3"/>
  <pageSetup scale="62" orientation="portrait" r:id="rId3"/>
  <colBreaks count="1" manualBreakCount="1">
    <brk id="13" max="1048575" man="1"/>
  </colBrea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J71"/>
  <sheetViews>
    <sheetView workbookViewId="0">
      <selection activeCell="D24" sqref="D24"/>
    </sheetView>
  </sheetViews>
  <sheetFormatPr defaultColWidth="9" defaultRowHeight="13.2"/>
  <cols>
    <col min="1" max="1" width="31.36328125" style="17" customWidth="1"/>
    <col min="2" max="2" width="14.26953125" style="18" customWidth="1"/>
    <col min="3" max="3" width="13" style="18" customWidth="1"/>
    <col min="4" max="4" width="11.36328125" style="17" customWidth="1"/>
    <col min="5" max="5" width="8.81640625" style="1" customWidth="1"/>
    <col min="6" max="16384" width="9" style="1"/>
  </cols>
  <sheetData>
    <row r="1" spans="1:4" s="17" customFormat="1" ht="50.25" customHeight="1">
      <c r="A1" s="19" t="s">
        <v>18</v>
      </c>
      <c r="B1" s="18"/>
      <c r="C1" s="212" t="s">
        <v>19</v>
      </c>
      <c r="D1" s="204"/>
    </row>
    <row r="2" spans="1:4" ht="15" customHeight="1">
      <c r="A2" s="3" t="s">
        <v>33</v>
      </c>
      <c r="B2" s="3"/>
      <c r="C2" s="3" t="s">
        <v>445</v>
      </c>
      <c r="D2" s="4"/>
    </row>
    <row r="3" spans="1:4" ht="15" customHeight="1">
      <c r="A3" s="3" t="s">
        <v>35</v>
      </c>
      <c r="B3" s="3"/>
      <c r="C3" s="3"/>
      <c r="D3" s="3" t="s">
        <v>447</v>
      </c>
    </row>
    <row r="4" spans="1:4" ht="15" customHeight="1">
      <c r="A4" s="17" t="s">
        <v>49</v>
      </c>
    </row>
    <row r="5" spans="1:4" ht="15" customHeight="1"/>
    <row r="6" spans="1:4" s="48" customFormat="1" ht="33.9" customHeight="1">
      <c r="A6" s="53" t="s">
        <v>0</v>
      </c>
      <c r="B6" s="53" t="s">
        <v>1</v>
      </c>
      <c r="C6" s="53" t="s">
        <v>446</v>
      </c>
    </row>
    <row r="7" spans="1:4" s="48" customFormat="1" ht="33.9" customHeight="1">
      <c r="A7" s="53" t="s">
        <v>4</v>
      </c>
      <c r="B7" s="53" t="s">
        <v>418</v>
      </c>
      <c r="C7" s="53" t="s">
        <v>6</v>
      </c>
    </row>
    <row r="8" spans="1:4" s="48" customFormat="1" ht="36.9" customHeight="1">
      <c r="A8" s="41" t="s">
        <v>484</v>
      </c>
      <c r="B8" s="41">
        <v>43622</v>
      </c>
      <c r="C8" s="41">
        <f>B8+2</f>
        <v>43624</v>
      </c>
    </row>
    <row r="9" spans="1:4" s="48" customFormat="1" ht="36.9" customHeight="1">
      <c r="A9" s="41" t="s">
        <v>485</v>
      </c>
      <c r="B9" s="41">
        <f>B8+6</f>
        <v>43628</v>
      </c>
      <c r="C9" s="41">
        <f t="shared" ref="C9:C15" si="0">B9+2</f>
        <v>43630</v>
      </c>
    </row>
    <row r="10" spans="1:4" s="48" customFormat="1" ht="36.9" customHeight="1">
      <c r="A10" s="41" t="s">
        <v>448</v>
      </c>
      <c r="B10" s="41">
        <f t="shared" ref="B10:B23" si="1">B9+7</f>
        <v>43635</v>
      </c>
      <c r="C10" s="41">
        <f t="shared" si="0"/>
        <v>43637</v>
      </c>
    </row>
    <row r="11" spans="1:4" s="48" customFormat="1" ht="36.9" customHeight="1">
      <c r="A11" s="41" t="s">
        <v>486</v>
      </c>
      <c r="B11" s="41">
        <f t="shared" si="1"/>
        <v>43642</v>
      </c>
      <c r="C11" s="41">
        <f t="shared" si="0"/>
        <v>43644</v>
      </c>
    </row>
    <row r="12" spans="1:4" s="48" customFormat="1" ht="36.9" customHeight="1">
      <c r="A12" s="41" t="s">
        <v>487</v>
      </c>
      <c r="B12" s="41">
        <f t="shared" si="1"/>
        <v>43649</v>
      </c>
      <c r="C12" s="41">
        <f t="shared" si="0"/>
        <v>43651</v>
      </c>
    </row>
    <row r="13" spans="1:4" s="48" customFormat="1" ht="36.9" customHeight="1">
      <c r="A13" s="41" t="s">
        <v>488</v>
      </c>
      <c r="B13" s="41">
        <f t="shared" si="1"/>
        <v>43656</v>
      </c>
      <c r="C13" s="41">
        <f t="shared" si="0"/>
        <v>43658</v>
      </c>
    </row>
    <row r="14" spans="1:4" s="48" customFormat="1" ht="36.9" customHeight="1">
      <c r="A14" s="41" t="s">
        <v>489</v>
      </c>
      <c r="B14" s="41">
        <f t="shared" si="1"/>
        <v>43663</v>
      </c>
      <c r="C14" s="41">
        <f t="shared" si="0"/>
        <v>43665</v>
      </c>
    </row>
    <row r="15" spans="1:4" s="48" customFormat="1" ht="36.9" customHeight="1">
      <c r="A15" s="41" t="s">
        <v>490</v>
      </c>
      <c r="B15" s="41">
        <f t="shared" si="1"/>
        <v>43670</v>
      </c>
      <c r="C15" s="41">
        <f t="shared" si="0"/>
        <v>43672</v>
      </c>
    </row>
    <row r="16" spans="1:4" s="48" customFormat="1" ht="36.9" customHeight="1">
      <c r="A16" s="41" t="s">
        <v>491</v>
      </c>
      <c r="B16" s="41">
        <f t="shared" si="1"/>
        <v>43677</v>
      </c>
      <c r="C16" s="41">
        <f t="shared" ref="C16:C23" si="2">B16+2</f>
        <v>43679</v>
      </c>
    </row>
    <row r="17" spans="1:11" s="48" customFormat="1" ht="36.9" customHeight="1">
      <c r="A17" s="41" t="s">
        <v>492</v>
      </c>
      <c r="B17" s="41">
        <f t="shared" si="1"/>
        <v>43684</v>
      </c>
      <c r="C17" s="41">
        <f t="shared" si="2"/>
        <v>43686</v>
      </c>
    </row>
    <row r="18" spans="1:11" s="48" customFormat="1" ht="36.9" customHeight="1">
      <c r="A18" s="41" t="s">
        <v>493</v>
      </c>
      <c r="B18" s="41">
        <f t="shared" si="1"/>
        <v>43691</v>
      </c>
      <c r="C18" s="41">
        <f t="shared" si="2"/>
        <v>43693</v>
      </c>
    </row>
    <row r="19" spans="1:11" s="48" customFormat="1" ht="36.9" customHeight="1">
      <c r="A19" s="41" t="s">
        <v>494</v>
      </c>
      <c r="B19" s="41">
        <f t="shared" si="1"/>
        <v>43698</v>
      </c>
      <c r="C19" s="41">
        <f t="shared" si="2"/>
        <v>43700</v>
      </c>
    </row>
    <row r="20" spans="1:11" s="48" customFormat="1" ht="36.9" customHeight="1">
      <c r="A20" s="41" t="s">
        <v>495</v>
      </c>
      <c r="B20" s="41">
        <f t="shared" si="1"/>
        <v>43705</v>
      </c>
      <c r="C20" s="41">
        <f t="shared" si="2"/>
        <v>43707</v>
      </c>
    </row>
    <row r="21" spans="1:11" s="48" customFormat="1" ht="36.9" customHeight="1">
      <c r="A21" s="41" t="s">
        <v>496</v>
      </c>
      <c r="B21" s="41">
        <f t="shared" si="1"/>
        <v>43712</v>
      </c>
      <c r="C21" s="41">
        <f t="shared" si="2"/>
        <v>43714</v>
      </c>
    </row>
    <row r="22" spans="1:11" s="48" customFormat="1" ht="36.9" customHeight="1">
      <c r="A22" s="41" t="s">
        <v>497</v>
      </c>
      <c r="B22" s="41">
        <f t="shared" si="1"/>
        <v>43719</v>
      </c>
      <c r="C22" s="41">
        <f t="shared" si="2"/>
        <v>43721</v>
      </c>
    </row>
    <row r="23" spans="1:11" s="48" customFormat="1" ht="36.9" customHeight="1">
      <c r="A23" s="41" t="s">
        <v>498</v>
      </c>
      <c r="B23" s="41">
        <f t="shared" si="1"/>
        <v>43726</v>
      </c>
      <c r="C23" s="41">
        <f t="shared" si="2"/>
        <v>43728</v>
      </c>
    </row>
    <row r="24" spans="1:11" s="48" customFormat="1" ht="15.9" customHeight="1">
      <c r="A24" s="35"/>
      <c r="B24" s="43"/>
      <c r="C24" s="43"/>
      <c r="D24" s="49"/>
    </row>
    <row r="25" spans="1:11" s="12" customFormat="1" ht="15.6">
      <c r="A25" s="9" t="s">
        <v>419</v>
      </c>
      <c r="B25" s="9"/>
      <c r="C25" s="9"/>
      <c r="D25" s="11"/>
    </row>
    <row r="26" spans="1:11" s="52" customFormat="1" ht="15">
      <c r="A26" s="13"/>
      <c r="B26" s="13"/>
      <c r="C26" s="13"/>
      <c r="D26" s="13"/>
    </row>
    <row r="27" spans="1:11" s="235" customFormat="1" ht="15">
      <c r="A27" s="276" t="s">
        <v>16</v>
      </c>
      <c r="B27" s="276"/>
      <c r="C27" s="276"/>
      <c r="D27" s="276"/>
      <c r="E27" s="276"/>
      <c r="F27" s="276"/>
      <c r="G27" s="276"/>
      <c r="H27" s="276"/>
      <c r="K27" s="236"/>
    </row>
    <row r="28" spans="1:11" s="235" customFormat="1" ht="15">
      <c r="A28" s="140" t="s">
        <v>461</v>
      </c>
      <c r="B28" s="140"/>
      <c r="C28" s="141"/>
      <c r="D28" s="141"/>
      <c r="E28" s="141"/>
      <c r="F28" s="141"/>
      <c r="G28" s="141"/>
      <c r="H28" s="141"/>
      <c r="I28" s="133"/>
      <c r="J28" s="133"/>
      <c r="K28" s="133"/>
    </row>
    <row r="29" spans="1:11" s="235" customFormat="1" ht="15">
      <c r="A29" s="140" t="s">
        <v>462</v>
      </c>
      <c r="B29" s="140"/>
      <c r="C29" s="141"/>
      <c r="D29" s="141"/>
      <c r="E29" s="141"/>
      <c r="F29" s="141"/>
      <c r="G29" s="141"/>
      <c r="H29" s="141"/>
      <c r="I29" s="133"/>
      <c r="J29" s="133"/>
      <c r="K29" s="133"/>
    </row>
    <row r="30" spans="1:11" s="235" customFormat="1" ht="15">
      <c r="A30" s="140" t="s">
        <v>463</v>
      </c>
      <c r="B30" s="140"/>
      <c r="C30" s="141"/>
      <c r="D30" s="141"/>
      <c r="E30" s="141"/>
      <c r="F30" s="141"/>
      <c r="G30" s="141"/>
      <c r="H30" s="141"/>
      <c r="I30" s="133"/>
      <c r="J30" s="133"/>
      <c r="K30" s="133"/>
    </row>
    <row r="31" spans="1:11" s="235" customFormat="1" ht="15">
      <c r="A31" s="237"/>
      <c r="B31" s="237"/>
      <c r="C31" s="238"/>
      <c r="D31" s="238"/>
      <c r="E31" s="238"/>
      <c r="F31" s="238"/>
      <c r="G31" s="238"/>
      <c r="H31" s="238"/>
      <c r="I31" s="239"/>
      <c r="J31" s="239"/>
      <c r="K31" s="239"/>
    </row>
    <row r="32" spans="1:11" s="235" customFormat="1" ht="15">
      <c r="A32" s="240" t="s">
        <v>464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</row>
    <row r="33" spans="1:11" s="235" customFormat="1" ht="15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</row>
    <row r="34" spans="1:11" s="235" customFormat="1" ht="15">
      <c r="A34" s="242" t="s">
        <v>465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</row>
    <row r="35" spans="1:11" s="235" customFormat="1" ht="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s="235" customFormat="1" ht="15">
      <c r="A36" s="243" t="s">
        <v>466</v>
      </c>
      <c r="B36" s="239"/>
      <c r="C36" s="239"/>
      <c r="D36" s="239"/>
      <c r="E36" s="243" t="s">
        <v>467</v>
      </c>
      <c r="F36" s="239"/>
      <c r="G36" s="239"/>
      <c r="H36" s="239"/>
      <c r="I36" s="239"/>
      <c r="J36" s="239"/>
      <c r="K36" s="239"/>
    </row>
    <row r="37" spans="1:11" s="235" customFormat="1" ht="15">
      <c r="A37" s="244" t="s">
        <v>468</v>
      </c>
      <c r="B37" s="241" t="s">
        <v>469</v>
      </c>
      <c r="C37" s="241"/>
      <c r="D37" s="241"/>
      <c r="E37" s="244" t="s">
        <v>468</v>
      </c>
      <c r="F37" s="241" t="s">
        <v>470</v>
      </c>
      <c r="G37" s="241"/>
      <c r="H37" s="241"/>
      <c r="I37" s="241"/>
      <c r="J37" s="241"/>
      <c r="K37" s="241"/>
    </row>
    <row r="38" spans="1:11" s="235" customFormat="1" ht="15">
      <c r="A38" s="244" t="s">
        <v>471</v>
      </c>
      <c r="B38" s="241" t="s">
        <v>472</v>
      </c>
      <c r="C38" s="241"/>
      <c r="D38" s="241"/>
      <c r="E38" s="244" t="s">
        <v>471</v>
      </c>
      <c r="F38" s="241" t="s">
        <v>470</v>
      </c>
      <c r="G38" s="241"/>
      <c r="H38" s="241"/>
      <c r="I38" s="241"/>
      <c r="J38" s="241"/>
      <c r="K38" s="241"/>
    </row>
    <row r="39" spans="1:11" s="235" customFormat="1" ht="15">
      <c r="A39" s="244" t="s">
        <v>473</v>
      </c>
      <c r="B39" s="241" t="s">
        <v>474</v>
      </c>
      <c r="C39" s="241"/>
      <c r="D39" s="241"/>
      <c r="E39" s="244" t="s">
        <v>473</v>
      </c>
      <c r="F39" s="241" t="s">
        <v>475</v>
      </c>
      <c r="G39" s="241"/>
      <c r="H39" s="241"/>
      <c r="I39" s="241"/>
      <c r="J39" s="241"/>
      <c r="K39" s="241"/>
    </row>
    <row r="40" spans="1:11" s="235" customFormat="1" ht="15">
      <c r="A40" s="243" t="s">
        <v>476</v>
      </c>
      <c r="B40" s="239"/>
      <c r="C40" s="239"/>
      <c r="D40" s="239"/>
      <c r="E40" s="243" t="s">
        <v>477</v>
      </c>
      <c r="F40" s="239"/>
      <c r="G40" s="239"/>
      <c r="H40" s="239"/>
      <c r="I40" s="239"/>
      <c r="J40" s="239"/>
      <c r="K40" s="239"/>
    </row>
    <row r="41" spans="1:11" s="235" customFormat="1" ht="15">
      <c r="A41" s="244" t="s">
        <v>468</v>
      </c>
      <c r="B41" s="241" t="s">
        <v>478</v>
      </c>
      <c r="C41" s="241"/>
      <c r="D41" s="241"/>
      <c r="E41" s="244" t="s">
        <v>468</v>
      </c>
      <c r="F41" s="241" t="s">
        <v>479</v>
      </c>
      <c r="G41" s="241"/>
      <c r="H41" s="241"/>
      <c r="I41" s="241"/>
      <c r="J41" s="241"/>
      <c r="K41" s="241"/>
    </row>
    <row r="42" spans="1:11" s="235" customFormat="1" ht="15">
      <c r="A42" s="244" t="s">
        <v>471</v>
      </c>
      <c r="B42" s="241" t="s">
        <v>478</v>
      </c>
      <c r="C42" s="241"/>
      <c r="D42" s="241"/>
      <c r="E42" s="244" t="s">
        <v>471</v>
      </c>
      <c r="F42" s="241" t="s">
        <v>479</v>
      </c>
      <c r="G42" s="241"/>
      <c r="H42" s="241"/>
      <c r="I42" s="241"/>
      <c r="J42" s="241"/>
      <c r="K42" s="241"/>
    </row>
    <row r="43" spans="1:11" s="235" customFormat="1" ht="15">
      <c r="A43" s="244" t="s">
        <v>473</v>
      </c>
      <c r="B43" s="241" t="s">
        <v>480</v>
      </c>
      <c r="C43" s="241"/>
      <c r="D43" s="241"/>
      <c r="E43" s="244" t="s">
        <v>473</v>
      </c>
      <c r="F43" s="241" t="s">
        <v>481</v>
      </c>
      <c r="G43" s="241"/>
      <c r="H43" s="241"/>
      <c r="I43" s="241"/>
      <c r="J43" s="241"/>
      <c r="K43" s="241"/>
    </row>
    <row r="44" spans="1:11" s="235" customFormat="1" ht="15">
      <c r="A44" s="244"/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spans="1:11" s="235" customFormat="1" ht="15">
      <c r="A45" s="244" t="s">
        <v>482</v>
      </c>
      <c r="B45" s="242" t="s">
        <v>483</v>
      </c>
      <c r="C45" s="241"/>
      <c r="D45" s="241"/>
      <c r="E45" s="241"/>
      <c r="F45" s="241"/>
      <c r="G45" s="241"/>
      <c r="H45" s="241"/>
      <c r="I45" s="241"/>
      <c r="J45" s="241"/>
      <c r="K45" s="241"/>
    </row>
    <row r="46" spans="1:11" s="235" customFormat="1" ht="15">
      <c r="A46" s="239"/>
      <c r="B46" s="239"/>
      <c r="C46" s="239"/>
      <c r="D46" s="239"/>
      <c r="E46" s="239"/>
      <c r="F46" s="239"/>
      <c r="G46" s="239"/>
      <c r="H46" s="239"/>
      <c r="I46" s="239"/>
      <c r="J46" s="239"/>
      <c r="K46" s="239"/>
    </row>
    <row r="47" spans="1:11" s="50" customFormat="1" ht="15" customHeight="1">
      <c r="A47" s="17"/>
      <c r="B47" s="18"/>
      <c r="C47" s="18"/>
    </row>
    <row r="48" spans="1:11" s="50" customFormat="1" ht="15" customHeight="1">
      <c r="A48" s="17"/>
      <c r="B48" s="18"/>
      <c r="C48" s="18"/>
      <c r="D48" s="45"/>
    </row>
    <row r="49" spans="1:4" s="38" customFormat="1" ht="18" customHeight="1">
      <c r="A49" s="17"/>
      <c r="B49" s="18"/>
      <c r="C49" s="18"/>
      <c r="D49" s="37"/>
    </row>
    <row r="50" spans="1:4" s="40" customFormat="1" ht="15" customHeight="1">
      <c r="A50" s="17"/>
      <c r="B50" s="18"/>
      <c r="C50" s="18"/>
      <c r="D50" s="39"/>
    </row>
    <row r="51" spans="1:4" s="40" customFormat="1" ht="15" customHeight="1">
      <c r="A51" s="17"/>
      <c r="B51" s="18"/>
      <c r="C51" s="18"/>
      <c r="D51" s="39"/>
    </row>
    <row r="52" spans="1:4" s="40" customFormat="1" ht="15" customHeight="1">
      <c r="A52" s="17"/>
      <c r="B52" s="18"/>
      <c r="C52" s="18"/>
      <c r="D52" s="39"/>
    </row>
    <row r="53" spans="1:4" s="44" customFormat="1" ht="9.3000000000000007" customHeight="1">
      <c r="A53" s="17"/>
      <c r="B53" s="18"/>
      <c r="C53" s="18"/>
      <c r="D53" s="17"/>
    </row>
    <row r="54" spans="1:4" s="44" customFormat="1" ht="9.3000000000000007" customHeight="1">
      <c r="A54" s="17"/>
      <c r="B54" s="18"/>
      <c r="C54" s="18"/>
      <c r="D54" s="17"/>
    </row>
    <row r="55" spans="1:4" s="44" customFormat="1" ht="9.3000000000000007" customHeight="1">
      <c r="A55" s="17"/>
      <c r="B55" s="18"/>
      <c r="C55" s="18"/>
      <c r="D55" s="17"/>
    </row>
    <row r="56" spans="1:4" s="44" customFormat="1" ht="9.3000000000000007" customHeight="1">
      <c r="A56" s="17"/>
      <c r="B56" s="18"/>
      <c r="C56" s="18"/>
      <c r="D56" s="17"/>
    </row>
    <row r="57" spans="1:4" s="44" customFormat="1" ht="9.3000000000000007" customHeight="1">
      <c r="A57" s="17"/>
      <c r="B57" s="18"/>
      <c r="C57" s="18"/>
      <c r="D57" s="17"/>
    </row>
    <row r="58" spans="1:4" s="44" customFormat="1" ht="9.3000000000000007" customHeight="1">
      <c r="A58" s="17"/>
      <c r="B58" s="18"/>
      <c r="C58" s="18"/>
      <c r="D58" s="17"/>
    </row>
    <row r="59" spans="1:4" s="44" customFormat="1" ht="9.3000000000000007" customHeight="1">
      <c r="A59" s="17"/>
      <c r="B59" s="18"/>
      <c r="C59" s="18"/>
      <c r="D59" s="17"/>
    </row>
    <row r="60" spans="1:4" s="44" customFormat="1" ht="9.3000000000000007" customHeight="1">
      <c r="A60" s="17"/>
      <c r="B60" s="18"/>
      <c r="C60" s="18"/>
      <c r="D60" s="17"/>
    </row>
    <row r="61" spans="1:4" s="44" customFormat="1" ht="9.3000000000000007" customHeight="1">
      <c r="A61" s="17"/>
      <c r="B61" s="18"/>
      <c r="C61" s="18"/>
      <c r="D61" s="17"/>
    </row>
    <row r="62" spans="1:4" s="44" customFormat="1" ht="9.3000000000000007" customHeight="1">
      <c r="A62" s="17"/>
      <c r="B62" s="18"/>
      <c r="C62" s="18"/>
      <c r="D62" s="17"/>
    </row>
    <row r="63" spans="1:4" s="44" customFormat="1" ht="9.3000000000000007" customHeight="1">
      <c r="A63" s="17"/>
      <c r="B63" s="18"/>
      <c r="C63" s="18"/>
      <c r="D63" s="17"/>
    </row>
    <row r="64" spans="1:4" s="44" customFormat="1" ht="9.3000000000000007" customHeight="1">
      <c r="A64" s="17"/>
      <c r="B64" s="18"/>
      <c r="C64" s="18"/>
      <c r="D64" s="17"/>
    </row>
    <row r="65" spans="1:244" s="44" customFormat="1" ht="9.3000000000000007" customHeight="1">
      <c r="A65" s="17"/>
      <c r="B65" s="18"/>
      <c r="C65" s="18"/>
      <c r="D65" s="17"/>
    </row>
    <row r="66" spans="1:244" ht="10.5" customHeight="1"/>
    <row r="67" spans="1:244" ht="10.5" customHeight="1">
      <c r="E67" s="51" t="s">
        <v>46</v>
      </c>
      <c r="F67" s="51" t="s">
        <v>46</v>
      </c>
      <c r="G67" s="51" t="s">
        <v>46</v>
      </c>
      <c r="H67" s="51" t="s">
        <v>46</v>
      </c>
      <c r="I67" s="51" t="s">
        <v>46</v>
      </c>
      <c r="J67" s="51" t="s">
        <v>46</v>
      </c>
      <c r="K67" s="51" t="s">
        <v>46</v>
      </c>
      <c r="L67" s="51" t="s">
        <v>46</v>
      </c>
      <c r="M67" s="51" t="s">
        <v>46</v>
      </c>
      <c r="N67" s="51" t="s">
        <v>46</v>
      </c>
      <c r="O67" s="51" t="s">
        <v>46</v>
      </c>
      <c r="P67" s="51" t="s">
        <v>46</v>
      </c>
      <c r="Q67" s="51" t="s">
        <v>46</v>
      </c>
      <c r="R67" s="51" t="s">
        <v>46</v>
      </c>
      <c r="S67" s="51" t="s">
        <v>46</v>
      </c>
      <c r="T67" s="51" t="s">
        <v>46</v>
      </c>
      <c r="U67" s="51" t="s">
        <v>46</v>
      </c>
      <c r="V67" s="51" t="s">
        <v>46</v>
      </c>
      <c r="W67" s="51" t="s">
        <v>46</v>
      </c>
      <c r="X67" s="51" t="s">
        <v>46</v>
      </c>
      <c r="Y67" s="51" t="s">
        <v>46</v>
      </c>
      <c r="Z67" s="51" t="s">
        <v>46</v>
      </c>
      <c r="AA67" s="51" t="s">
        <v>46</v>
      </c>
      <c r="AB67" s="51" t="s">
        <v>46</v>
      </c>
      <c r="AC67" s="51" t="s">
        <v>46</v>
      </c>
      <c r="AD67" s="51" t="s">
        <v>46</v>
      </c>
      <c r="AE67" s="51" t="s">
        <v>46</v>
      </c>
      <c r="AF67" s="51" t="s">
        <v>46</v>
      </c>
      <c r="AG67" s="51" t="s">
        <v>46</v>
      </c>
      <c r="AH67" s="51" t="s">
        <v>46</v>
      </c>
      <c r="AI67" s="51" t="s">
        <v>46</v>
      </c>
      <c r="AJ67" s="51" t="s">
        <v>46</v>
      </c>
      <c r="AK67" s="51" t="s">
        <v>46</v>
      </c>
      <c r="AL67" s="51" t="s">
        <v>46</v>
      </c>
      <c r="AM67" s="51" t="s">
        <v>46</v>
      </c>
      <c r="AN67" s="51" t="s">
        <v>46</v>
      </c>
      <c r="AO67" s="51" t="s">
        <v>46</v>
      </c>
      <c r="AP67" s="51" t="s">
        <v>46</v>
      </c>
      <c r="AQ67" s="51" t="s">
        <v>46</v>
      </c>
      <c r="AR67" s="51" t="s">
        <v>46</v>
      </c>
      <c r="AS67" s="51" t="s">
        <v>46</v>
      </c>
      <c r="AT67" s="51" t="s">
        <v>46</v>
      </c>
      <c r="AU67" s="51" t="s">
        <v>46</v>
      </c>
      <c r="AV67" s="51" t="s">
        <v>46</v>
      </c>
      <c r="AW67" s="51" t="s">
        <v>46</v>
      </c>
      <c r="AX67" s="51" t="s">
        <v>46</v>
      </c>
      <c r="AY67" s="51" t="s">
        <v>46</v>
      </c>
      <c r="AZ67" s="51" t="s">
        <v>46</v>
      </c>
      <c r="BA67" s="51" t="s">
        <v>46</v>
      </c>
      <c r="BB67" s="51" t="s">
        <v>46</v>
      </c>
      <c r="BC67" s="51" t="s">
        <v>46</v>
      </c>
      <c r="BD67" s="51" t="s">
        <v>46</v>
      </c>
      <c r="BE67" s="51" t="s">
        <v>46</v>
      </c>
      <c r="BF67" s="51" t="s">
        <v>46</v>
      </c>
      <c r="BG67" s="51" t="s">
        <v>46</v>
      </c>
      <c r="BH67" s="51" t="s">
        <v>46</v>
      </c>
      <c r="BI67" s="51" t="s">
        <v>46</v>
      </c>
      <c r="BJ67" s="51" t="s">
        <v>46</v>
      </c>
      <c r="BK67" s="51" t="s">
        <v>46</v>
      </c>
      <c r="BL67" s="51" t="s">
        <v>46</v>
      </c>
      <c r="BM67" s="51" t="s">
        <v>46</v>
      </c>
      <c r="BN67" s="51" t="s">
        <v>46</v>
      </c>
      <c r="BO67" s="51" t="s">
        <v>46</v>
      </c>
      <c r="BP67" s="51" t="s">
        <v>46</v>
      </c>
      <c r="BQ67" s="51" t="s">
        <v>46</v>
      </c>
      <c r="BR67" s="51" t="s">
        <v>46</v>
      </c>
      <c r="BS67" s="51" t="s">
        <v>46</v>
      </c>
      <c r="BT67" s="51" t="s">
        <v>46</v>
      </c>
      <c r="BU67" s="51" t="s">
        <v>46</v>
      </c>
      <c r="BV67" s="51" t="s">
        <v>46</v>
      </c>
      <c r="BW67" s="51" t="s">
        <v>46</v>
      </c>
      <c r="BX67" s="51" t="s">
        <v>46</v>
      </c>
      <c r="BY67" s="51" t="s">
        <v>46</v>
      </c>
      <c r="BZ67" s="51" t="s">
        <v>46</v>
      </c>
      <c r="CA67" s="51" t="s">
        <v>46</v>
      </c>
      <c r="CB67" s="51" t="s">
        <v>46</v>
      </c>
      <c r="CC67" s="51" t="s">
        <v>46</v>
      </c>
      <c r="CD67" s="51" t="s">
        <v>46</v>
      </c>
      <c r="CE67" s="51" t="s">
        <v>46</v>
      </c>
      <c r="CF67" s="51" t="s">
        <v>46</v>
      </c>
      <c r="CG67" s="51" t="s">
        <v>46</v>
      </c>
      <c r="CH67" s="51" t="s">
        <v>46</v>
      </c>
      <c r="CI67" s="51" t="s">
        <v>46</v>
      </c>
      <c r="CJ67" s="51" t="s">
        <v>46</v>
      </c>
      <c r="CK67" s="51" t="s">
        <v>46</v>
      </c>
      <c r="CL67" s="51" t="s">
        <v>46</v>
      </c>
      <c r="CM67" s="51" t="s">
        <v>46</v>
      </c>
      <c r="CN67" s="51" t="s">
        <v>46</v>
      </c>
      <c r="CO67" s="51" t="s">
        <v>46</v>
      </c>
      <c r="CP67" s="51" t="s">
        <v>46</v>
      </c>
      <c r="CQ67" s="51" t="s">
        <v>46</v>
      </c>
      <c r="CR67" s="51" t="s">
        <v>46</v>
      </c>
      <c r="CS67" s="51" t="s">
        <v>46</v>
      </c>
      <c r="CT67" s="51" t="s">
        <v>46</v>
      </c>
      <c r="CU67" s="51" t="s">
        <v>46</v>
      </c>
      <c r="CV67" s="51" t="s">
        <v>46</v>
      </c>
      <c r="CW67" s="51" t="s">
        <v>46</v>
      </c>
      <c r="CX67" s="51" t="s">
        <v>46</v>
      </c>
      <c r="CY67" s="51" t="s">
        <v>46</v>
      </c>
      <c r="CZ67" s="51" t="s">
        <v>46</v>
      </c>
      <c r="DA67" s="51" t="s">
        <v>46</v>
      </c>
      <c r="DB67" s="51" t="s">
        <v>46</v>
      </c>
      <c r="DC67" s="51" t="s">
        <v>46</v>
      </c>
      <c r="DD67" s="51" t="s">
        <v>46</v>
      </c>
      <c r="DE67" s="51" t="s">
        <v>46</v>
      </c>
      <c r="DF67" s="51" t="s">
        <v>46</v>
      </c>
      <c r="DG67" s="51" t="s">
        <v>46</v>
      </c>
      <c r="DH67" s="51" t="s">
        <v>46</v>
      </c>
      <c r="DI67" s="51" t="s">
        <v>46</v>
      </c>
      <c r="DJ67" s="51" t="s">
        <v>46</v>
      </c>
      <c r="DK67" s="51" t="s">
        <v>46</v>
      </c>
      <c r="DL67" s="51" t="s">
        <v>46</v>
      </c>
      <c r="DM67" s="51" t="s">
        <v>46</v>
      </c>
      <c r="DN67" s="51" t="s">
        <v>46</v>
      </c>
      <c r="DO67" s="51" t="s">
        <v>46</v>
      </c>
      <c r="DP67" s="51" t="s">
        <v>46</v>
      </c>
      <c r="DQ67" s="51" t="s">
        <v>46</v>
      </c>
      <c r="DR67" s="51" t="s">
        <v>46</v>
      </c>
      <c r="DS67" s="51" t="s">
        <v>46</v>
      </c>
      <c r="DT67" s="51" t="s">
        <v>46</v>
      </c>
      <c r="DU67" s="51" t="s">
        <v>46</v>
      </c>
      <c r="DV67" s="51" t="s">
        <v>46</v>
      </c>
      <c r="DW67" s="51" t="s">
        <v>46</v>
      </c>
      <c r="DX67" s="51" t="s">
        <v>46</v>
      </c>
      <c r="DY67" s="51" t="s">
        <v>46</v>
      </c>
      <c r="DZ67" s="51" t="s">
        <v>46</v>
      </c>
      <c r="EA67" s="51" t="s">
        <v>46</v>
      </c>
      <c r="EB67" s="51" t="s">
        <v>46</v>
      </c>
      <c r="EC67" s="51" t="s">
        <v>46</v>
      </c>
      <c r="ED67" s="51" t="s">
        <v>46</v>
      </c>
      <c r="EE67" s="51" t="s">
        <v>46</v>
      </c>
      <c r="EF67" s="51" t="s">
        <v>46</v>
      </c>
      <c r="EG67" s="51" t="s">
        <v>46</v>
      </c>
      <c r="EH67" s="51" t="s">
        <v>46</v>
      </c>
      <c r="EI67" s="51" t="s">
        <v>46</v>
      </c>
      <c r="EJ67" s="51" t="s">
        <v>46</v>
      </c>
      <c r="EK67" s="51" t="s">
        <v>46</v>
      </c>
      <c r="EL67" s="51" t="s">
        <v>46</v>
      </c>
      <c r="EM67" s="51" t="s">
        <v>46</v>
      </c>
      <c r="EN67" s="51" t="s">
        <v>46</v>
      </c>
      <c r="EO67" s="51" t="s">
        <v>46</v>
      </c>
      <c r="EP67" s="51" t="s">
        <v>46</v>
      </c>
      <c r="EQ67" s="51" t="s">
        <v>46</v>
      </c>
      <c r="ER67" s="51" t="s">
        <v>46</v>
      </c>
      <c r="ES67" s="51" t="s">
        <v>46</v>
      </c>
      <c r="ET67" s="51" t="s">
        <v>46</v>
      </c>
      <c r="EU67" s="51" t="s">
        <v>46</v>
      </c>
      <c r="EV67" s="51" t="s">
        <v>46</v>
      </c>
      <c r="EW67" s="51" t="s">
        <v>46</v>
      </c>
      <c r="EX67" s="51" t="s">
        <v>46</v>
      </c>
      <c r="EY67" s="51" t="s">
        <v>46</v>
      </c>
      <c r="EZ67" s="51" t="s">
        <v>46</v>
      </c>
      <c r="FA67" s="51" t="s">
        <v>46</v>
      </c>
      <c r="FB67" s="51" t="s">
        <v>46</v>
      </c>
      <c r="FC67" s="51" t="s">
        <v>46</v>
      </c>
      <c r="FD67" s="51" t="s">
        <v>46</v>
      </c>
      <c r="FE67" s="51" t="s">
        <v>46</v>
      </c>
      <c r="FF67" s="51" t="s">
        <v>46</v>
      </c>
      <c r="FG67" s="51" t="s">
        <v>46</v>
      </c>
      <c r="FH67" s="51" t="s">
        <v>46</v>
      </c>
      <c r="FI67" s="51" t="s">
        <v>46</v>
      </c>
      <c r="FJ67" s="51" t="s">
        <v>46</v>
      </c>
      <c r="FK67" s="51" t="s">
        <v>46</v>
      </c>
      <c r="FL67" s="51" t="s">
        <v>46</v>
      </c>
      <c r="FM67" s="51" t="s">
        <v>46</v>
      </c>
      <c r="FN67" s="51" t="s">
        <v>46</v>
      </c>
      <c r="FO67" s="51" t="s">
        <v>46</v>
      </c>
      <c r="FP67" s="51" t="s">
        <v>46</v>
      </c>
      <c r="FQ67" s="51" t="s">
        <v>46</v>
      </c>
      <c r="FR67" s="51" t="s">
        <v>46</v>
      </c>
      <c r="FS67" s="51" t="s">
        <v>46</v>
      </c>
      <c r="FT67" s="51" t="s">
        <v>46</v>
      </c>
      <c r="FU67" s="51" t="s">
        <v>46</v>
      </c>
      <c r="FV67" s="51" t="s">
        <v>46</v>
      </c>
      <c r="FW67" s="51" t="s">
        <v>46</v>
      </c>
      <c r="FX67" s="51" t="s">
        <v>46</v>
      </c>
      <c r="FY67" s="51" t="s">
        <v>46</v>
      </c>
      <c r="FZ67" s="51" t="s">
        <v>46</v>
      </c>
      <c r="GA67" s="51" t="s">
        <v>46</v>
      </c>
      <c r="GB67" s="51" t="s">
        <v>46</v>
      </c>
      <c r="GC67" s="51" t="s">
        <v>46</v>
      </c>
      <c r="GD67" s="51" t="s">
        <v>46</v>
      </c>
      <c r="GE67" s="51" t="s">
        <v>46</v>
      </c>
      <c r="GF67" s="51" t="s">
        <v>46</v>
      </c>
      <c r="GG67" s="51" t="s">
        <v>46</v>
      </c>
      <c r="GH67" s="51" t="s">
        <v>46</v>
      </c>
      <c r="GI67" s="51" t="s">
        <v>46</v>
      </c>
      <c r="GJ67" s="51" t="s">
        <v>46</v>
      </c>
      <c r="GK67" s="51" t="s">
        <v>46</v>
      </c>
      <c r="GL67" s="51" t="s">
        <v>46</v>
      </c>
      <c r="GM67" s="51" t="s">
        <v>46</v>
      </c>
      <c r="GN67" s="51" t="s">
        <v>46</v>
      </c>
      <c r="GO67" s="51" t="s">
        <v>46</v>
      </c>
      <c r="GP67" s="51" t="s">
        <v>46</v>
      </c>
      <c r="GQ67" s="51" t="s">
        <v>46</v>
      </c>
      <c r="GR67" s="51" t="s">
        <v>46</v>
      </c>
      <c r="GS67" s="51" t="s">
        <v>46</v>
      </c>
      <c r="GT67" s="51" t="s">
        <v>46</v>
      </c>
      <c r="GU67" s="51" t="s">
        <v>46</v>
      </c>
      <c r="GV67" s="51" t="s">
        <v>46</v>
      </c>
      <c r="GW67" s="51" t="s">
        <v>46</v>
      </c>
      <c r="GX67" s="51" t="s">
        <v>46</v>
      </c>
      <c r="GY67" s="51" t="s">
        <v>46</v>
      </c>
      <c r="GZ67" s="51" t="s">
        <v>46</v>
      </c>
      <c r="HA67" s="51" t="s">
        <v>46</v>
      </c>
      <c r="HB67" s="51" t="s">
        <v>46</v>
      </c>
      <c r="HC67" s="51" t="s">
        <v>46</v>
      </c>
      <c r="HD67" s="51" t="s">
        <v>46</v>
      </c>
      <c r="HE67" s="51" t="s">
        <v>46</v>
      </c>
      <c r="HF67" s="51" t="s">
        <v>46</v>
      </c>
      <c r="HG67" s="51" t="s">
        <v>46</v>
      </c>
      <c r="HH67" s="51" t="s">
        <v>46</v>
      </c>
      <c r="HI67" s="51" t="s">
        <v>46</v>
      </c>
      <c r="HJ67" s="51" t="s">
        <v>46</v>
      </c>
      <c r="HK67" s="51" t="s">
        <v>46</v>
      </c>
      <c r="HL67" s="51" t="s">
        <v>46</v>
      </c>
      <c r="HM67" s="51" t="s">
        <v>46</v>
      </c>
      <c r="HN67" s="51" t="s">
        <v>46</v>
      </c>
      <c r="HO67" s="51" t="s">
        <v>46</v>
      </c>
      <c r="HP67" s="51" t="s">
        <v>46</v>
      </c>
      <c r="HQ67" s="51" t="s">
        <v>46</v>
      </c>
      <c r="HR67" s="51" t="s">
        <v>46</v>
      </c>
      <c r="HS67" s="51" t="s">
        <v>46</v>
      </c>
      <c r="HT67" s="51" t="s">
        <v>46</v>
      </c>
      <c r="HU67" s="51" t="s">
        <v>46</v>
      </c>
      <c r="HV67" s="51" t="s">
        <v>46</v>
      </c>
      <c r="HW67" s="51" t="s">
        <v>46</v>
      </c>
      <c r="HX67" s="51" t="s">
        <v>46</v>
      </c>
      <c r="HY67" s="51" t="s">
        <v>46</v>
      </c>
      <c r="HZ67" s="51" t="s">
        <v>46</v>
      </c>
      <c r="IA67" s="51" t="s">
        <v>46</v>
      </c>
      <c r="IB67" s="51" t="s">
        <v>46</v>
      </c>
      <c r="IC67" s="51" t="s">
        <v>46</v>
      </c>
      <c r="ID67" s="51" t="s">
        <v>46</v>
      </c>
      <c r="IE67" s="51" t="s">
        <v>46</v>
      </c>
      <c r="IF67" s="51" t="s">
        <v>46</v>
      </c>
      <c r="IG67" s="51" t="s">
        <v>46</v>
      </c>
      <c r="IH67" s="51" t="s">
        <v>46</v>
      </c>
      <c r="II67" s="51" t="s">
        <v>46</v>
      </c>
      <c r="IJ67" s="51" t="s">
        <v>46</v>
      </c>
    </row>
    <row r="68" spans="1:244" ht="12" customHeight="1"/>
    <row r="71" spans="1:244" s="46" customFormat="1">
      <c r="A71" s="17"/>
      <c r="B71" s="18"/>
      <c r="C71" s="18"/>
      <c r="D71" s="17"/>
    </row>
  </sheetData>
  <mergeCells count="1">
    <mergeCell ref="A27:H27"/>
  </mergeCells>
  <phoneticPr fontId="53" type="noConversion"/>
  <hyperlinks>
    <hyperlink ref="A34" r:id="rId1" xr:uid="{00000000-0004-0000-0D00-000000000000}"/>
    <hyperlink ref="B45" r:id="rId2" xr:uid="{00000000-0004-0000-0D00-000001000000}"/>
  </hyperlinks>
  <pageMargins left="0.25" right="0.25" top="0.75" bottom="0.75" header="0.3" footer="0.3"/>
  <pageSetup fitToWidth="0" orientation="portrait" r:id="rId3"/>
  <headerFooter alignWithMargins="0"/>
  <rowBreaks count="1" manualBreakCount="1">
    <brk id="30" max="16383" man="1"/>
  </row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4"/>
  <sheetViews>
    <sheetView topLeftCell="A3" zoomScale="85" zoomScaleNormal="85" workbookViewId="0">
      <pane xSplit="1" ySplit="5" topLeftCell="B8" activePane="bottomRight" state="frozen"/>
      <selection activeCell="A3" sqref="A3"/>
      <selection pane="topRight" activeCell="B3" sqref="B3"/>
      <selection pane="bottomLeft" activeCell="A8" sqref="A8"/>
      <selection pane="bottomRight" activeCell="C8" sqref="C8"/>
    </sheetView>
  </sheetViews>
  <sheetFormatPr defaultColWidth="9" defaultRowHeight="15"/>
  <cols>
    <col min="1" max="1" width="26.26953125" style="58" customWidth="1"/>
    <col min="2" max="2" width="17.7265625" style="59" customWidth="1"/>
    <col min="3" max="3" width="16" style="59" customWidth="1"/>
    <col min="4" max="6" width="9" style="236"/>
    <col min="7" max="7" width="19.7265625" style="236" customWidth="1"/>
    <col min="8" max="16384" width="9" style="236"/>
  </cols>
  <sheetData>
    <row r="1" spans="1:3" ht="48" customHeight="1">
      <c r="A1" s="257" t="s">
        <v>18</v>
      </c>
    </row>
    <row r="2" spans="1:3" ht="17.25" customHeight="1">
      <c r="A2" s="71" t="s">
        <v>431</v>
      </c>
      <c r="B2" s="71"/>
      <c r="C2" s="71"/>
    </row>
    <row r="3" spans="1:3" ht="27.6" customHeight="1">
      <c r="A3" s="71" t="s">
        <v>430</v>
      </c>
      <c r="B3" s="71"/>
      <c r="C3" s="71"/>
    </row>
    <row r="4" spans="1:3" ht="16.2" customHeight="1">
      <c r="A4" s="58" t="s">
        <v>49</v>
      </c>
    </row>
    <row r="5" spans="1:3" ht="7.2" customHeight="1">
      <c r="B5" s="371"/>
      <c r="C5" s="371"/>
    </row>
    <row r="6" spans="1:3" ht="23.25" customHeight="1">
      <c r="A6" s="207" t="s">
        <v>0</v>
      </c>
      <c r="B6" s="258" t="s">
        <v>1</v>
      </c>
      <c r="C6" s="258" t="s">
        <v>540</v>
      </c>
    </row>
    <row r="7" spans="1:3" ht="23.25" customHeight="1">
      <c r="A7" s="207" t="s">
        <v>4</v>
      </c>
      <c r="B7" s="258" t="s">
        <v>509</v>
      </c>
      <c r="C7" s="258" t="s">
        <v>6</v>
      </c>
    </row>
    <row r="8" spans="1:3" ht="25.5" customHeight="1">
      <c r="A8" s="197" t="s">
        <v>543</v>
      </c>
      <c r="B8" s="197">
        <v>44382</v>
      </c>
      <c r="C8" s="251">
        <f>B8+16</f>
        <v>44398</v>
      </c>
    </row>
    <row r="9" spans="1:3" ht="25.5" customHeight="1">
      <c r="A9" s="250" t="s">
        <v>541</v>
      </c>
      <c r="B9" s="251">
        <v>44385</v>
      </c>
      <c r="C9" s="251">
        <f t="shared" ref="C9:C33" si="0">B9+16</f>
        <v>44401</v>
      </c>
    </row>
    <row r="10" spans="1:3" ht="25.5" customHeight="1">
      <c r="A10" s="197" t="s">
        <v>544</v>
      </c>
      <c r="B10" s="197">
        <f t="shared" ref="B10:B33" si="1">B8+7</f>
        <v>44389</v>
      </c>
      <c r="C10" s="251">
        <f t="shared" si="0"/>
        <v>44405</v>
      </c>
    </row>
    <row r="11" spans="1:3" ht="25.5" customHeight="1">
      <c r="A11" s="250" t="s">
        <v>556</v>
      </c>
      <c r="B11" s="251">
        <f t="shared" si="1"/>
        <v>44392</v>
      </c>
      <c r="C11" s="251">
        <f t="shared" si="0"/>
        <v>44408</v>
      </c>
    </row>
    <row r="12" spans="1:3" ht="25.5" customHeight="1">
      <c r="A12" s="197" t="s">
        <v>545</v>
      </c>
      <c r="B12" s="197">
        <f t="shared" si="1"/>
        <v>44396</v>
      </c>
      <c r="C12" s="251">
        <f t="shared" si="0"/>
        <v>44412</v>
      </c>
    </row>
    <row r="13" spans="1:3" ht="25.5" customHeight="1">
      <c r="A13" s="250" t="s">
        <v>557</v>
      </c>
      <c r="B13" s="251">
        <f t="shared" si="1"/>
        <v>44399</v>
      </c>
      <c r="C13" s="251">
        <f t="shared" si="0"/>
        <v>44415</v>
      </c>
    </row>
    <row r="14" spans="1:3" ht="25.5" customHeight="1">
      <c r="A14" s="197" t="s">
        <v>546</v>
      </c>
      <c r="B14" s="197">
        <f t="shared" si="1"/>
        <v>44403</v>
      </c>
      <c r="C14" s="251">
        <f t="shared" si="0"/>
        <v>44419</v>
      </c>
    </row>
    <row r="15" spans="1:3" ht="25.5" customHeight="1">
      <c r="A15" s="250" t="s">
        <v>558</v>
      </c>
      <c r="B15" s="251">
        <f t="shared" si="1"/>
        <v>44406</v>
      </c>
      <c r="C15" s="251">
        <f t="shared" si="0"/>
        <v>44422</v>
      </c>
    </row>
    <row r="16" spans="1:3" ht="25.5" customHeight="1">
      <c r="A16" s="197" t="s">
        <v>547</v>
      </c>
      <c r="B16" s="197">
        <f t="shared" si="1"/>
        <v>44410</v>
      </c>
      <c r="C16" s="251">
        <f t="shared" si="0"/>
        <v>44426</v>
      </c>
    </row>
    <row r="17" spans="1:3" ht="25.5" customHeight="1">
      <c r="A17" s="250" t="s">
        <v>559</v>
      </c>
      <c r="B17" s="251">
        <f t="shared" si="1"/>
        <v>44413</v>
      </c>
      <c r="C17" s="251">
        <f t="shared" si="0"/>
        <v>44429</v>
      </c>
    </row>
    <row r="18" spans="1:3" ht="25.5" customHeight="1">
      <c r="A18" s="197" t="s">
        <v>542</v>
      </c>
      <c r="B18" s="197">
        <f t="shared" si="1"/>
        <v>44417</v>
      </c>
      <c r="C18" s="251">
        <f t="shared" si="0"/>
        <v>44433</v>
      </c>
    </row>
    <row r="19" spans="1:3" ht="25.5" customHeight="1">
      <c r="A19" s="250" t="s">
        <v>560</v>
      </c>
      <c r="B19" s="251">
        <f t="shared" si="1"/>
        <v>44420</v>
      </c>
      <c r="C19" s="251">
        <f t="shared" si="0"/>
        <v>44436</v>
      </c>
    </row>
    <row r="20" spans="1:3" ht="25.5" customHeight="1">
      <c r="A20" s="197" t="s">
        <v>548</v>
      </c>
      <c r="B20" s="197">
        <f t="shared" si="1"/>
        <v>44424</v>
      </c>
      <c r="C20" s="251">
        <f t="shared" si="0"/>
        <v>44440</v>
      </c>
    </row>
    <row r="21" spans="1:3" ht="25.5" customHeight="1">
      <c r="A21" s="250" t="s">
        <v>561</v>
      </c>
      <c r="B21" s="251">
        <f t="shared" si="1"/>
        <v>44427</v>
      </c>
      <c r="C21" s="251">
        <f t="shared" si="0"/>
        <v>44443</v>
      </c>
    </row>
    <row r="22" spans="1:3" ht="25.5" customHeight="1">
      <c r="A22" s="197" t="s">
        <v>549</v>
      </c>
      <c r="B22" s="197">
        <f t="shared" si="1"/>
        <v>44431</v>
      </c>
      <c r="C22" s="251">
        <f t="shared" si="0"/>
        <v>44447</v>
      </c>
    </row>
    <row r="23" spans="1:3" ht="25.5" customHeight="1">
      <c r="A23" s="250" t="s">
        <v>562</v>
      </c>
      <c r="B23" s="251">
        <f t="shared" si="1"/>
        <v>44434</v>
      </c>
      <c r="C23" s="251">
        <f t="shared" si="0"/>
        <v>44450</v>
      </c>
    </row>
    <row r="24" spans="1:3" ht="25.5" customHeight="1">
      <c r="A24" s="197" t="s">
        <v>550</v>
      </c>
      <c r="B24" s="197">
        <f t="shared" si="1"/>
        <v>44438</v>
      </c>
      <c r="C24" s="251">
        <f t="shared" si="0"/>
        <v>44454</v>
      </c>
    </row>
    <row r="25" spans="1:3" ht="25.5" customHeight="1">
      <c r="A25" s="250" t="s">
        <v>563</v>
      </c>
      <c r="B25" s="251">
        <f t="shared" si="1"/>
        <v>44441</v>
      </c>
      <c r="C25" s="251">
        <f t="shared" si="0"/>
        <v>44457</v>
      </c>
    </row>
    <row r="26" spans="1:3" ht="25.5" customHeight="1">
      <c r="A26" s="197" t="s">
        <v>551</v>
      </c>
      <c r="B26" s="197">
        <f t="shared" si="1"/>
        <v>44445</v>
      </c>
      <c r="C26" s="251">
        <f t="shared" si="0"/>
        <v>44461</v>
      </c>
    </row>
    <row r="27" spans="1:3" ht="25.5" customHeight="1">
      <c r="A27" s="250" t="s">
        <v>564</v>
      </c>
      <c r="B27" s="251">
        <f t="shared" si="1"/>
        <v>44448</v>
      </c>
      <c r="C27" s="251">
        <f t="shared" si="0"/>
        <v>44464</v>
      </c>
    </row>
    <row r="28" spans="1:3" ht="25.5" customHeight="1">
      <c r="A28" s="197" t="s">
        <v>552</v>
      </c>
      <c r="B28" s="197">
        <f t="shared" si="1"/>
        <v>44452</v>
      </c>
      <c r="C28" s="251">
        <f t="shared" si="0"/>
        <v>44468</v>
      </c>
    </row>
    <row r="29" spans="1:3" ht="25.5" customHeight="1">
      <c r="A29" s="250" t="s">
        <v>565</v>
      </c>
      <c r="B29" s="251">
        <f t="shared" si="1"/>
        <v>44455</v>
      </c>
      <c r="C29" s="251">
        <f t="shared" si="0"/>
        <v>44471</v>
      </c>
    </row>
    <row r="30" spans="1:3" ht="25.5" customHeight="1">
      <c r="A30" s="197" t="s">
        <v>553</v>
      </c>
      <c r="B30" s="197">
        <f t="shared" si="1"/>
        <v>44459</v>
      </c>
      <c r="C30" s="251">
        <f t="shared" si="0"/>
        <v>44475</v>
      </c>
    </row>
    <row r="31" spans="1:3" ht="25.5" customHeight="1">
      <c r="A31" s="250" t="s">
        <v>566</v>
      </c>
      <c r="B31" s="251">
        <f t="shared" si="1"/>
        <v>44462</v>
      </c>
      <c r="C31" s="251">
        <f t="shared" si="0"/>
        <v>44478</v>
      </c>
    </row>
    <row r="32" spans="1:3" ht="25.5" customHeight="1">
      <c r="A32" s="197" t="s">
        <v>554</v>
      </c>
      <c r="B32" s="197">
        <f t="shared" si="1"/>
        <v>44466</v>
      </c>
      <c r="C32" s="251">
        <f t="shared" si="0"/>
        <v>44482</v>
      </c>
    </row>
    <row r="33" spans="1:7" ht="25.5" customHeight="1">
      <c r="A33" s="250" t="s">
        <v>567</v>
      </c>
      <c r="B33" s="251">
        <f t="shared" si="1"/>
        <v>44469</v>
      </c>
      <c r="C33" s="251">
        <f t="shared" si="0"/>
        <v>44485</v>
      </c>
    </row>
    <row r="34" spans="1:7" ht="25.5" customHeight="1">
      <c r="A34" s="247"/>
      <c r="B34" s="247"/>
      <c r="C34" s="247"/>
    </row>
    <row r="35" spans="1:7" ht="14.25" customHeight="1">
      <c r="A35" s="372" t="s">
        <v>16</v>
      </c>
      <c r="B35" s="372"/>
      <c r="C35" s="372"/>
      <c r="D35" s="372"/>
    </row>
    <row r="36" spans="1:7">
      <c r="A36" s="259" t="s">
        <v>461</v>
      </c>
      <c r="B36" s="259"/>
      <c r="C36" s="253"/>
      <c r="D36" s="253"/>
      <c r="E36" s="260"/>
      <c r="F36" s="260"/>
      <c r="G36" s="260"/>
    </row>
    <row r="37" spans="1:7">
      <c r="A37" s="259" t="s">
        <v>462</v>
      </c>
      <c r="B37" s="259"/>
      <c r="C37" s="253"/>
      <c r="D37" s="253"/>
      <c r="E37" s="260"/>
      <c r="F37" s="260"/>
      <c r="G37" s="260"/>
    </row>
    <row r="38" spans="1:7">
      <c r="A38" s="259" t="s">
        <v>463</v>
      </c>
      <c r="B38" s="259"/>
      <c r="C38" s="253"/>
      <c r="D38" s="253"/>
      <c r="E38" s="260"/>
      <c r="F38" s="260"/>
      <c r="G38" s="260"/>
    </row>
    <row r="39" spans="1:7">
      <c r="A39" s="261"/>
      <c r="B39" s="261"/>
      <c r="C39" s="254"/>
      <c r="D39" s="254"/>
      <c r="E39" s="256"/>
      <c r="F39" s="256"/>
      <c r="G39" s="256"/>
    </row>
    <row r="40" spans="1:7">
      <c r="A40" s="262" t="s">
        <v>464</v>
      </c>
      <c r="B40" s="255"/>
      <c r="C40" s="255"/>
      <c r="D40" s="255"/>
      <c r="E40" s="255"/>
      <c r="F40" s="255"/>
      <c r="G40" s="255"/>
    </row>
    <row r="41" spans="1:7">
      <c r="A41" s="255"/>
      <c r="B41" s="255"/>
      <c r="C41" s="255"/>
      <c r="D41" s="255"/>
      <c r="E41" s="255"/>
      <c r="F41" s="255"/>
      <c r="G41" s="255"/>
    </row>
    <row r="42" spans="1:7">
      <c r="A42" s="263" t="s">
        <v>465</v>
      </c>
      <c r="B42" s="255"/>
      <c r="C42" s="255"/>
      <c r="D42" s="255"/>
      <c r="E42" s="255"/>
      <c r="F42" s="255"/>
      <c r="G42" s="255"/>
    </row>
    <row r="43" spans="1:7">
      <c r="A43" s="256"/>
      <c r="B43" s="256"/>
      <c r="C43" s="256"/>
      <c r="D43" s="256"/>
      <c r="E43" s="256"/>
      <c r="F43" s="256"/>
      <c r="G43" s="256"/>
    </row>
    <row r="44" spans="1:7">
      <c r="A44" s="264" t="s">
        <v>466</v>
      </c>
      <c r="B44" s="256"/>
      <c r="C44" s="256"/>
      <c r="D44" s="256"/>
      <c r="E44" s="256"/>
      <c r="F44" s="256"/>
      <c r="G44" s="256"/>
    </row>
    <row r="45" spans="1:7">
      <c r="A45" s="265" t="s">
        <v>468</v>
      </c>
      <c r="B45" s="255" t="s">
        <v>469</v>
      </c>
      <c r="C45" s="255"/>
      <c r="D45" s="255"/>
      <c r="E45" s="255"/>
      <c r="F45" s="255"/>
      <c r="G45" s="255"/>
    </row>
    <row r="46" spans="1:7">
      <c r="A46" s="265" t="s">
        <v>471</v>
      </c>
      <c r="B46" s="255" t="s">
        <v>472</v>
      </c>
      <c r="C46" s="255"/>
      <c r="D46" s="255"/>
      <c r="E46" s="255"/>
      <c r="F46" s="255"/>
      <c r="G46" s="255"/>
    </row>
    <row r="47" spans="1:7">
      <c r="A47" s="265" t="s">
        <v>473</v>
      </c>
      <c r="B47" s="255" t="s">
        <v>474</v>
      </c>
      <c r="C47" s="255"/>
      <c r="D47" s="255"/>
      <c r="E47" s="255"/>
      <c r="F47" s="255"/>
      <c r="G47" s="255"/>
    </row>
    <row r="48" spans="1:7">
      <c r="A48" s="264" t="s">
        <v>476</v>
      </c>
      <c r="B48" s="256"/>
      <c r="C48" s="256"/>
      <c r="D48" s="256"/>
      <c r="E48" s="256"/>
      <c r="F48" s="256"/>
      <c r="G48" s="256"/>
    </row>
    <row r="49" spans="1:7">
      <c r="A49" s="265" t="s">
        <v>468</v>
      </c>
      <c r="B49" s="255" t="s">
        <v>478</v>
      </c>
      <c r="C49" s="255"/>
      <c r="D49" s="255"/>
      <c r="E49" s="255"/>
      <c r="F49" s="255"/>
      <c r="G49" s="255"/>
    </row>
    <row r="50" spans="1:7">
      <c r="A50" s="265" t="s">
        <v>471</v>
      </c>
      <c r="B50" s="255" t="s">
        <v>478</v>
      </c>
      <c r="C50" s="255"/>
      <c r="D50" s="255"/>
      <c r="E50" s="255"/>
      <c r="F50" s="255"/>
      <c r="G50" s="255"/>
    </row>
    <row r="51" spans="1:7">
      <c r="A51" s="265" t="s">
        <v>473</v>
      </c>
      <c r="B51" s="255" t="s">
        <v>480</v>
      </c>
      <c r="C51" s="255"/>
      <c r="D51" s="255"/>
      <c r="E51" s="255"/>
      <c r="F51" s="255"/>
      <c r="G51" s="255"/>
    </row>
    <row r="52" spans="1:7">
      <c r="A52" s="265"/>
      <c r="B52" s="255"/>
      <c r="C52" s="255"/>
      <c r="D52" s="255"/>
      <c r="E52" s="255"/>
      <c r="F52" s="255"/>
      <c r="G52" s="255"/>
    </row>
    <row r="53" spans="1:7">
      <c r="A53" s="265" t="s">
        <v>482</v>
      </c>
      <c r="B53" s="263" t="s">
        <v>483</v>
      </c>
      <c r="C53" s="255"/>
      <c r="D53" s="255"/>
      <c r="E53" s="255"/>
      <c r="F53" s="255"/>
      <c r="G53" s="255"/>
    </row>
    <row r="54" spans="1:7">
      <c r="A54" s="256"/>
      <c r="B54" s="256"/>
      <c r="C54" s="256"/>
      <c r="D54" s="256"/>
      <c r="E54" s="256"/>
      <c r="F54" s="256"/>
      <c r="G54" s="256"/>
    </row>
  </sheetData>
  <mergeCells count="2">
    <mergeCell ref="B5:C5"/>
    <mergeCell ref="A35:D35"/>
  </mergeCells>
  <hyperlinks>
    <hyperlink ref="A42" r:id="rId1" xr:uid="{00000000-0004-0000-1100-000000000000}"/>
    <hyperlink ref="B53" r:id="rId2" xr:uid="{00000000-0004-0000-1100-000001000000}"/>
    <hyperlink ref="A23" r:id="rId3" display="http://www.yangming.com/e-service/Vessel_Tracking/vessel_tracking_detail.aspx?vessel=YHMN&amp;func=current" xr:uid="{00000000-0004-0000-1100-000002000000}"/>
  </hyperlinks>
  <pageMargins left="0.25" right="0.25" top="0.75" bottom="0.75" header="0.3" footer="0.3"/>
  <pageSetup scale="65"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2"/>
  <sheetViews>
    <sheetView view="pageBreakPreview" topLeftCell="A2" zoomScale="85" zoomScaleNormal="85" zoomScaleSheetLayoutView="85" workbookViewId="0">
      <selection activeCell="G17" sqref="G17:G18"/>
    </sheetView>
  </sheetViews>
  <sheetFormatPr defaultColWidth="9" defaultRowHeight="12.6"/>
  <cols>
    <col min="1" max="1" width="34.26953125" style="26" customWidth="1"/>
    <col min="2" max="3" width="9.81640625" style="27" customWidth="1"/>
    <col min="4" max="4" width="29.36328125" style="15" customWidth="1"/>
    <col min="5" max="5" width="10.08984375" style="26" customWidth="1"/>
    <col min="6" max="6" width="8.36328125" style="26" hidden="1" customWidth="1"/>
    <col min="7" max="7" width="9.26953125" style="15" customWidth="1"/>
    <col min="8" max="16384" width="9" style="26"/>
  </cols>
  <sheetData>
    <row r="1" spans="1:8" s="23" customFormat="1" ht="34.5" customHeight="1">
      <c r="A1" s="18"/>
      <c r="B1" s="47"/>
      <c r="C1" s="47"/>
    </row>
    <row r="2" spans="1:8" s="61" customFormat="1" ht="21" customHeight="1">
      <c r="A2" s="19" t="s">
        <v>18</v>
      </c>
      <c r="B2" s="18"/>
      <c r="C2" s="18"/>
      <c r="D2" s="369" t="s">
        <v>405</v>
      </c>
      <c r="E2" s="369"/>
      <c r="F2" s="369"/>
      <c r="G2" s="369"/>
      <c r="H2" s="369"/>
    </row>
    <row r="3" spans="1:8" s="61" customFormat="1" ht="15" customHeight="1">
      <c r="A3" s="3" t="s">
        <v>431</v>
      </c>
      <c r="B3" s="3"/>
      <c r="C3" s="3"/>
      <c r="D3" s="290" t="s">
        <v>435</v>
      </c>
      <c r="E3" s="290"/>
      <c r="F3" s="290"/>
      <c r="G3" s="290"/>
      <c r="H3" s="290"/>
    </row>
    <row r="4" spans="1:8" s="61" customFormat="1" ht="15" customHeight="1">
      <c r="A4" s="3" t="s">
        <v>430</v>
      </c>
      <c r="B4" s="3"/>
      <c r="C4" s="3"/>
      <c r="D4" s="373" t="s">
        <v>436</v>
      </c>
      <c r="E4" s="373"/>
      <c r="F4" s="373"/>
      <c r="G4" s="373"/>
      <c r="H4" s="3"/>
    </row>
    <row r="5" spans="1:8" s="61" customFormat="1" ht="15" customHeight="1">
      <c r="A5" s="17" t="s">
        <v>49</v>
      </c>
      <c r="B5"/>
      <c r="C5"/>
      <c r="D5"/>
      <c r="E5"/>
      <c r="F5"/>
      <c r="G5"/>
      <c r="H5"/>
    </row>
    <row r="6" spans="1:8" ht="18" customHeight="1">
      <c r="D6" s="15" t="s">
        <v>22</v>
      </c>
      <c r="G6" s="26"/>
    </row>
    <row r="7" spans="1:8" s="14" customFormat="1" ht="14.25" customHeight="1">
      <c r="A7" s="85" t="s">
        <v>23</v>
      </c>
      <c r="B7" s="6" t="s">
        <v>1</v>
      </c>
      <c r="C7" s="6" t="s">
        <v>36</v>
      </c>
      <c r="D7" s="199" t="s">
        <v>24</v>
      </c>
      <c r="E7" s="6" t="s">
        <v>2</v>
      </c>
      <c r="F7" s="6" t="s">
        <v>50</v>
      </c>
      <c r="G7" s="6" t="s">
        <v>296</v>
      </c>
    </row>
    <row r="8" spans="1:8" s="14" customFormat="1" ht="27.9" customHeight="1">
      <c r="A8" s="85" t="s">
        <v>4</v>
      </c>
      <c r="B8" s="8" t="s">
        <v>5</v>
      </c>
      <c r="C8" s="7" t="s">
        <v>6</v>
      </c>
      <c r="D8" s="200" t="s">
        <v>27</v>
      </c>
      <c r="E8" s="7" t="s">
        <v>5</v>
      </c>
      <c r="F8" s="7" t="s">
        <v>5</v>
      </c>
      <c r="G8" s="7" t="s">
        <v>6</v>
      </c>
    </row>
    <row r="9" spans="1:8" s="17" customFormat="1" ht="20.25" customHeight="1">
      <c r="A9" s="41" t="s">
        <v>452</v>
      </c>
      <c r="B9" s="224">
        <v>43618</v>
      </c>
      <c r="C9" s="224">
        <f t="shared" ref="C9" si="0">B9+3</f>
        <v>43621</v>
      </c>
      <c r="D9" s="295" t="s">
        <v>499</v>
      </c>
      <c r="E9" s="295">
        <f>B9+8</f>
        <v>43626</v>
      </c>
      <c r="F9" s="295">
        <f>B14+6</f>
        <v>43638</v>
      </c>
      <c r="G9" s="295">
        <f>B9+11</f>
        <v>43629</v>
      </c>
    </row>
    <row r="10" spans="1:8" s="17" customFormat="1" ht="20.25" customHeight="1">
      <c r="A10" s="41"/>
      <c r="B10" s="224"/>
      <c r="C10" s="224"/>
      <c r="D10" s="297"/>
      <c r="E10" s="297"/>
      <c r="F10" s="297"/>
      <c r="G10" s="297"/>
    </row>
    <row r="11" spans="1:8" s="17" customFormat="1" ht="20.25" customHeight="1">
      <c r="A11" s="197" t="s">
        <v>437</v>
      </c>
      <c r="B11" s="228">
        <v>43624</v>
      </c>
      <c r="C11" s="228">
        <f t="shared" ref="C11" si="1">B11+2</f>
        <v>43626</v>
      </c>
      <c r="D11" s="295" t="s">
        <v>500</v>
      </c>
      <c r="E11" s="295">
        <f>B12+8</f>
        <v>43633</v>
      </c>
      <c r="F11" s="295">
        <f>B16+6</f>
        <v>43645</v>
      </c>
      <c r="G11" s="295">
        <f>B12+11</f>
        <v>43636</v>
      </c>
    </row>
    <row r="12" spans="1:8" s="17" customFormat="1" ht="20.25" customHeight="1">
      <c r="A12" s="41" t="s">
        <v>453</v>
      </c>
      <c r="B12" s="224">
        <f>B9+7</f>
        <v>43625</v>
      </c>
      <c r="C12" s="224">
        <f t="shared" ref="C12" si="2">B12+3</f>
        <v>43628</v>
      </c>
      <c r="D12" s="297"/>
      <c r="E12" s="297"/>
      <c r="F12" s="297"/>
      <c r="G12" s="297"/>
    </row>
    <row r="13" spans="1:8" s="17" customFormat="1" ht="20.25" customHeight="1">
      <c r="A13" s="197" t="s">
        <v>438</v>
      </c>
      <c r="B13" s="228">
        <f t="shared" ref="B13:B29" si="3">B11+7</f>
        <v>43631</v>
      </c>
      <c r="C13" s="228">
        <f t="shared" ref="C13" si="4">B13+2</f>
        <v>43633</v>
      </c>
      <c r="D13" s="295" t="s">
        <v>501</v>
      </c>
      <c r="E13" s="295">
        <f>B14+9</f>
        <v>43641</v>
      </c>
      <c r="F13" s="295">
        <f>B18+6</f>
        <v>43651</v>
      </c>
      <c r="G13" s="295">
        <f>B14+12</f>
        <v>43644</v>
      </c>
    </row>
    <row r="14" spans="1:8" s="17" customFormat="1" ht="20.25" customHeight="1">
      <c r="A14" s="41" t="s">
        <v>444</v>
      </c>
      <c r="B14" s="224">
        <f t="shared" si="3"/>
        <v>43632</v>
      </c>
      <c r="C14" s="224">
        <f t="shared" ref="C14" si="5">B14+3</f>
        <v>43635</v>
      </c>
      <c r="D14" s="297"/>
      <c r="E14" s="297"/>
      <c r="F14" s="297"/>
      <c r="G14" s="297"/>
    </row>
    <row r="15" spans="1:8" s="17" customFormat="1" ht="20.25" customHeight="1">
      <c r="A15" s="197" t="s">
        <v>439</v>
      </c>
      <c r="B15" s="228">
        <f t="shared" si="3"/>
        <v>43638</v>
      </c>
      <c r="C15" s="228">
        <f t="shared" ref="C15" si="6">B15+2</f>
        <v>43640</v>
      </c>
      <c r="D15" s="295" t="s">
        <v>502</v>
      </c>
      <c r="E15" s="295">
        <f>B16+9</f>
        <v>43648</v>
      </c>
      <c r="F15" s="295">
        <f>B20+6</f>
        <v>43659</v>
      </c>
      <c r="G15" s="295">
        <f>B16+12</f>
        <v>43651</v>
      </c>
    </row>
    <row r="16" spans="1:8" s="17" customFormat="1" ht="20.25" customHeight="1">
      <c r="A16" s="41" t="s">
        <v>454</v>
      </c>
      <c r="B16" s="224">
        <f t="shared" si="3"/>
        <v>43639</v>
      </c>
      <c r="C16" s="224">
        <f t="shared" ref="C16" si="7">B16+3</f>
        <v>43642</v>
      </c>
      <c r="D16" s="297"/>
      <c r="E16" s="297"/>
      <c r="F16" s="297"/>
      <c r="G16" s="297"/>
    </row>
    <row r="17" spans="1:11" s="17" customFormat="1" ht="20.25" customHeight="1">
      <c r="A17" s="197" t="s">
        <v>440</v>
      </c>
      <c r="B17" s="228">
        <f t="shared" si="3"/>
        <v>43645</v>
      </c>
      <c r="C17" s="228">
        <f t="shared" ref="C17" si="8">B17+2</f>
        <v>43647</v>
      </c>
      <c r="D17" s="295" t="s">
        <v>503</v>
      </c>
      <c r="E17" s="295">
        <f t="shared" ref="E17" si="9">B18+9</f>
        <v>43654</v>
      </c>
      <c r="F17" s="295">
        <f t="shared" ref="F17" si="10">B22+6</f>
        <v>43666</v>
      </c>
      <c r="G17" s="295">
        <f t="shared" ref="G17" si="11">B18+12</f>
        <v>43657</v>
      </c>
    </row>
    <row r="18" spans="1:11" s="17" customFormat="1" ht="20.25" customHeight="1">
      <c r="A18" s="41" t="s">
        <v>455</v>
      </c>
      <c r="B18" s="224">
        <f>B16+6</f>
        <v>43645</v>
      </c>
      <c r="C18" s="224">
        <f t="shared" ref="C18" si="12">B18+3</f>
        <v>43648</v>
      </c>
      <c r="D18" s="297"/>
      <c r="E18" s="297"/>
      <c r="F18" s="297"/>
      <c r="G18" s="297"/>
    </row>
    <row r="19" spans="1:11" s="17" customFormat="1" ht="20.25" customHeight="1">
      <c r="A19" s="197" t="s">
        <v>441</v>
      </c>
      <c r="B19" s="228">
        <f t="shared" si="3"/>
        <v>43652</v>
      </c>
      <c r="C19" s="228">
        <f t="shared" ref="C19" si="13">B19+2</f>
        <v>43654</v>
      </c>
      <c r="D19" s="295" t="s">
        <v>504</v>
      </c>
      <c r="E19" s="295">
        <f t="shared" ref="E19" si="14">B20+9</f>
        <v>43662</v>
      </c>
      <c r="F19" s="295">
        <f t="shared" ref="F19" si="15">B24+6</f>
        <v>43673</v>
      </c>
      <c r="G19" s="295">
        <f t="shared" ref="G19" si="16">B20+12</f>
        <v>43665</v>
      </c>
    </row>
    <row r="20" spans="1:11" s="17" customFormat="1" ht="20.25" customHeight="1">
      <c r="A20" s="41" t="s">
        <v>456</v>
      </c>
      <c r="B20" s="224">
        <f>B18+8</f>
        <v>43653</v>
      </c>
      <c r="C20" s="224">
        <f t="shared" ref="C20" si="17">B20+3</f>
        <v>43656</v>
      </c>
      <c r="D20" s="297"/>
      <c r="E20" s="297"/>
      <c r="F20" s="297"/>
      <c r="G20" s="297"/>
    </row>
    <row r="21" spans="1:11" s="17" customFormat="1" ht="20.25" customHeight="1">
      <c r="A21" s="197" t="s">
        <v>442</v>
      </c>
      <c r="B21" s="228">
        <f t="shared" si="3"/>
        <v>43659</v>
      </c>
      <c r="C21" s="228">
        <f t="shared" ref="C21" si="18">B21+2</f>
        <v>43661</v>
      </c>
      <c r="D21" s="295" t="s">
        <v>505</v>
      </c>
      <c r="E21" s="295">
        <f t="shared" ref="E21" si="19">B22+9</f>
        <v>43669</v>
      </c>
      <c r="F21" s="295">
        <f t="shared" ref="F21" si="20">B26+6</f>
        <v>43680</v>
      </c>
      <c r="G21" s="295">
        <f t="shared" ref="G21" si="21">B22+12</f>
        <v>43672</v>
      </c>
    </row>
    <row r="22" spans="1:11" s="17" customFormat="1" ht="20.25" customHeight="1">
      <c r="A22" s="41" t="s">
        <v>457</v>
      </c>
      <c r="B22" s="224">
        <f>B20+7</f>
        <v>43660</v>
      </c>
      <c r="C22" s="224">
        <f t="shared" ref="C22" si="22">B22+3</f>
        <v>43663</v>
      </c>
      <c r="D22" s="297"/>
      <c r="E22" s="297"/>
      <c r="F22" s="297"/>
      <c r="G22" s="297"/>
    </row>
    <row r="23" spans="1:11" s="17" customFormat="1" ht="20.25" customHeight="1">
      <c r="A23" s="197" t="s">
        <v>443</v>
      </c>
      <c r="B23" s="228">
        <f t="shared" si="3"/>
        <v>43666</v>
      </c>
      <c r="C23" s="228">
        <f t="shared" ref="C23" si="23">B23+2</f>
        <v>43668</v>
      </c>
      <c r="D23" s="295" t="s">
        <v>506</v>
      </c>
      <c r="E23" s="295">
        <f t="shared" ref="E23" si="24">B24+9</f>
        <v>43676</v>
      </c>
      <c r="F23" s="295">
        <f t="shared" ref="F23" si="25">B28+6</f>
        <v>43687</v>
      </c>
      <c r="G23" s="295">
        <f t="shared" ref="G23" si="26">B24+12</f>
        <v>43679</v>
      </c>
    </row>
    <row r="24" spans="1:11" s="17" customFormat="1" ht="20.25" customHeight="1">
      <c r="A24" s="41" t="s">
        <v>458</v>
      </c>
      <c r="B24" s="224">
        <f t="shared" si="3"/>
        <v>43667</v>
      </c>
      <c r="C24" s="224">
        <f t="shared" ref="C24" si="27">B24+3</f>
        <v>43670</v>
      </c>
      <c r="D24" s="297"/>
      <c r="E24" s="297"/>
      <c r="F24" s="297"/>
      <c r="G24" s="297"/>
    </row>
    <row r="25" spans="1:11" s="17" customFormat="1" ht="20.25" customHeight="1">
      <c r="A25" s="197" t="s">
        <v>449</v>
      </c>
      <c r="B25" s="228">
        <f t="shared" si="3"/>
        <v>43673</v>
      </c>
      <c r="C25" s="228">
        <f t="shared" ref="C25" si="28">B25+2</f>
        <v>43675</v>
      </c>
      <c r="D25" s="295" t="s">
        <v>507</v>
      </c>
      <c r="E25" s="295">
        <f t="shared" ref="E25" si="29">B26+9</f>
        <v>43683</v>
      </c>
      <c r="F25" s="295" t="e">
        <f>#REF!+6</f>
        <v>#REF!</v>
      </c>
      <c r="G25" s="295">
        <f t="shared" ref="G25" si="30">B26+12</f>
        <v>43686</v>
      </c>
    </row>
    <row r="26" spans="1:11" s="17" customFormat="1" ht="20.25" customHeight="1">
      <c r="A26" s="41" t="s">
        <v>459</v>
      </c>
      <c r="B26" s="224">
        <f t="shared" si="3"/>
        <v>43674</v>
      </c>
      <c r="C26" s="224">
        <f t="shared" ref="C26" si="31">B26+3</f>
        <v>43677</v>
      </c>
      <c r="D26" s="297"/>
      <c r="E26" s="297"/>
      <c r="F26" s="297"/>
      <c r="G26" s="297"/>
    </row>
    <row r="27" spans="1:11" s="17" customFormat="1" ht="20.25" customHeight="1">
      <c r="A27" s="197" t="s">
        <v>450</v>
      </c>
      <c r="B27" s="228">
        <f t="shared" si="3"/>
        <v>43680</v>
      </c>
      <c r="C27" s="228">
        <f t="shared" ref="C27" si="32">B27+2</f>
        <v>43682</v>
      </c>
      <c r="D27" s="295" t="s">
        <v>508</v>
      </c>
      <c r="E27" s="295">
        <f t="shared" ref="E27" si="33">B28+9</f>
        <v>43690</v>
      </c>
      <c r="F27" s="295" t="e">
        <f>#REF!+6</f>
        <v>#REF!</v>
      </c>
      <c r="G27" s="295">
        <f t="shared" ref="G27" si="34">B28+12</f>
        <v>43693</v>
      </c>
    </row>
    <row r="28" spans="1:11" s="17" customFormat="1" ht="20.25" customHeight="1">
      <c r="A28" s="41" t="s">
        <v>460</v>
      </c>
      <c r="B28" s="224">
        <f t="shared" si="3"/>
        <v>43681</v>
      </c>
      <c r="C28" s="224">
        <f t="shared" ref="C28" si="35">B28+3</f>
        <v>43684</v>
      </c>
      <c r="D28" s="297"/>
      <c r="E28" s="297"/>
      <c r="F28" s="297"/>
      <c r="G28" s="297"/>
    </row>
    <row r="29" spans="1:11" s="17" customFormat="1" ht="20.25" hidden="1" customHeight="1">
      <c r="A29" s="197" t="s">
        <v>451</v>
      </c>
      <c r="B29" s="228">
        <f t="shared" si="3"/>
        <v>43687</v>
      </c>
      <c r="C29" s="228">
        <f t="shared" ref="C29" si="36">B29+2</f>
        <v>43689</v>
      </c>
      <c r="D29" s="295" t="s">
        <v>261</v>
      </c>
      <c r="E29" s="295">
        <f>B31+4</f>
        <v>4</v>
      </c>
      <c r="F29" s="295">
        <f>B31+6</f>
        <v>6</v>
      </c>
      <c r="G29" s="295">
        <f>B31+10</f>
        <v>10</v>
      </c>
    </row>
    <row r="30" spans="1:11" s="17" customFormat="1" ht="20.25" hidden="1" customHeight="1">
      <c r="A30" s="218" t="s">
        <v>412</v>
      </c>
      <c r="B30" s="218" t="e">
        <f>#REF!+7</f>
        <v>#REF!</v>
      </c>
      <c r="C30" s="218" t="e">
        <f>B30+2</f>
        <v>#REF!</v>
      </c>
      <c r="D30" s="297"/>
      <c r="E30" s="297"/>
      <c r="F30" s="297"/>
      <c r="G30" s="297"/>
    </row>
    <row r="31" spans="1:11" s="17" customFormat="1" ht="20.25" customHeight="1">
      <c r="A31" s="190"/>
      <c r="B31" s="190"/>
      <c r="C31" s="190"/>
      <c r="D31" s="202"/>
      <c r="E31" s="202"/>
      <c r="F31" s="202"/>
      <c r="G31" s="15"/>
    </row>
    <row r="32" spans="1:11" s="245" customFormat="1" ht="15">
      <c r="A32" s="190"/>
      <c r="B32" s="190"/>
      <c r="C32" s="190"/>
      <c r="D32" s="140"/>
      <c r="E32" s="140"/>
      <c r="F32" s="140"/>
      <c r="G32" s="140"/>
      <c r="H32" s="140"/>
      <c r="K32" s="70"/>
    </row>
    <row r="33" spans="1:12" s="235" customFormat="1" ht="15">
      <c r="A33" s="140" t="s">
        <v>16</v>
      </c>
      <c r="B33" s="140"/>
      <c r="C33" s="140"/>
      <c r="D33" s="141"/>
      <c r="E33" s="141"/>
      <c r="F33" s="141"/>
      <c r="G33" s="141"/>
      <c r="H33" s="141"/>
      <c r="I33" s="133"/>
      <c r="J33" s="133"/>
      <c r="K33" s="133"/>
    </row>
    <row r="34" spans="1:12" s="235" customFormat="1" ht="15">
      <c r="A34" s="140" t="s">
        <v>461</v>
      </c>
      <c r="B34" s="140"/>
      <c r="C34" s="141"/>
      <c r="D34" s="141"/>
      <c r="E34" s="141"/>
      <c r="F34" s="141"/>
      <c r="G34" s="141"/>
      <c r="H34" s="141"/>
      <c r="I34" s="133"/>
      <c r="J34" s="133"/>
      <c r="K34" s="133"/>
    </row>
    <row r="35" spans="1:12" s="235" customFormat="1" ht="15">
      <c r="A35" s="140" t="s">
        <v>462</v>
      </c>
      <c r="B35" s="140"/>
      <c r="C35" s="141"/>
      <c r="D35" s="141"/>
      <c r="E35" s="141"/>
      <c r="F35" s="141"/>
      <c r="G35" s="141"/>
      <c r="H35" s="141"/>
      <c r="I35" s="141"/>
      <c r="J35" s="141"/>
      <c r="K35" s="141"/>
      <c r="L35" s="141"/>
    </row>
    <row r="36" spans="1:12" s="235" customFormat="1" ht="15">
      <c r="A36" s="140" t="s">
        <v>463</v>
      </c>
      <c r="B36" s="140"/>
      <c r="C36" s="141"/>
      <c r="D36" s="238"/>
      <c r="E36" s="238"/>
      <c r="F36" s="238"/>
      <c r="G36" s="238"/>
      <c r="H36" s="238"/>
      <c r="I36" s="239"/>
      <c r="J36" s="239"/>
      <c r="K36" s="239"/>
    </row>
    <row r="37" spans="1:12" s="235" customFormat="1" ht="15">
      <c r="A37" s="237"/>
      <c r="B37" s="237"/>
      <c r="C37" s="238"/>
      <c r="D37" s="241"/>
      <c r="E37" s="241"/>
      <c r="F37" s="241"/>
      <c r="G37" s="241"/>
      <c r="H37" s="241"/>
      <c r="I37" s="241"/>
      <c r="J37" s="241"/>
      <c r="K37" s="241"/>
    </row>
    <row r="38" spans="1:12" s="235" customFormat="1" ht="15">
      <c r="A38" s="240" t="s">
        <v>464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</row>
    <row r="39" spans="1:12" s="235" customFormat="1" ht="15">
      <c r="A39" s="241"/>
      <c r="B39" s="241"/>
      <c r="C39" s="241"/>
      <c r="D39" s="241"/>
      <c r="E39" s="241"/>
      <c r="F39" s="241"/>
      <c r="G39" s="241"/>
      <c r="H39" s="241"/>
      <c r="I39" s="241"/>
      <c r="J39" s="241"/>
      <c r="K39" s="241"/>
    </row>
    <row r="40" spans="1:12" s="235" customFormat="1" ht="15">
      <c r="A40" s="242" t="s">
        <v>465</v>
      </c>
      <c r="B40" s="241"/>
      <c r="C40" s="241"/>
      <c r="D40" s="239"/>
      <c r="E40" s="239"/>
      <c r="F40" s="239"/>
      <c r="G40" s="239"/>
      <c r="H40" s="239"/>
      <c r="I40" s="239"/>
      <c r="J40" s="239"/>
      <c r="K40" s="239"/>
    </row>
    <row r="41" spans="1:12" s="235" customFormat="1" ht="15">
      <c r="A41" s="239"/>
      <c r="B41" s="239"/>
      <c r="C41" s="239"/>
      <c r="D41" s="239"/>
      <c r="E41" s="243" t="s">
        <v>467</v>
      </c>
      <c r="F41" s="239"/>
      <c r="G41" s="239"/>
      <c r="H41" s="239"/>
      <c r="I41" s="239"/>
      <c r="J41" s="239"/>
      <c r="K41" s="239"/>
    </row>
    <row r="42" spans="1:12" s="235" customFormat="1" ht="15">
      <c r="A42" s="243" t="s">
        <v>466</v>
      </c>
      <c r="B42" s="239"/>
      <c r="C42" s="239"/>
      <c r="D42" s="241"/>
      <c r="E42" s="244" t="s">
        <v>468</v>
      </c>
      <c r="F42" s="241" t="s">
        <v>470</v>
      </c>
      <c r="G42" s="241"/>
      <c r="H42" s="241"/>
      <c r="I42" s="241"/>
      <c r="J42" s="241"/>
      <c r="K42" s="241"/>
    </row>
    <row r="43" spans="1:12" s="235" customFormat="1" ht="15">
      <c r="A43" s="244" t="s">
        <v>468</v>
      </c>
      <c r="B43" s="241" t="s">
        <v>469</v>
      </c>
      <c r="C43" s="241"/>
      <c r="D43" s="241"/>
      <c r="E43" s="244" t="s">
        <v>471</v>
      </c>
      <c r="F43" s="241" t="s">
        <v>470</v>
      </c>
      <c r="G43" s="241"/>
      <c r="H43" s="241"/>
      <c r="I43" s="241"/>
      <c r="J43" s="241"/>
      <c r="K43" s="241"/>
    </row>
    <row r="44" spans="1:12" s="235" customFormat="1" ht="15">
      <c r="A44" s="244" t="s">
        <v>471</v>
      </c>
      <c r="B44" s="241" t="s">
        <v>472</v>
      </c>
      <c r="C44" s="241"/>
      <c r="D44" s="241"/>
      <c r="E44" s="244" t="s">
        <v>473</v>
      </c>
      <c r="F44" s="241" t="s">
        <v>475</v>
      </c>
      <c r="G44" s="241"/>
      <c r="H44" s="241"/>
      <c r="I44" s="241"/>
      <c r="J44" s="241"/>
      <c r="K44" s="241"/>
    </row>
    <row r="45" spans="1:12" s="235" customFormat="1" ht="15">
      <c r="A45" s="244" t="s">
        <v>473</v>
      </c>
      <c r="B45" s="241" t="s">
        <v>474</v>
      </c>
      <c r="C45" s="241"/>
      <c r="D45" s="239"/>
      <c r="E45" s="243" t="s">
        <v>477</v>
      </c>
      <c r="F45" s="239"/>
      <c r="G45" s="239"/>
      <c r="H45" s="239"/>
      <c r="I45" s="239"/>
      <c r="J45" s="239"/>
      <c r="K45" s="239"/>
    </row>
    <row r="46" spans="1:12" s="235" customFormat="1" ht="15">
      <c r="A46" s="243" t="s">
        <v>476</v>
      </c>
      <c r="B46" s="239"/>
      <c r="C46" s="239"/>
      <c r="D46" s="241"/>
      <c r="E46" s="244" t="s">
        <v>468</v>
      </c>
      <c r="F46" s="241" t="s">
        <v>479</v>
      </c>
      <c r="G46" s="241"/>
      <c r="H46" s="241"/>
      <c r="I46" s="241"/>
      <c r="J46" s="241"/>
      <c r="K46" s="241"/>
    </row>
    <row r="47" spans="1:12" s="235" customFormat="1" ht="15">
      <c r="A47" s="244" t="s">
        <v>468</v>
      </c>
      <c r="B47" s="241" t="s">
        <v>478</v>
      </c>
      <c r="C47" s="241"/>
      <c r="D47" s="241"/>
      <c r="E47" s="244" t="s">
        <v>471</v>
      </c>
      <c r="F47" s="241" t="s">
        <v>479</v>
      </c>
      <c r="G47" s="241"/>
      <c r="H47" s="241"/>
      <c r="I47" s="241"/>
      <c r="J47" s="241"/>
      <c r="K47" s="241"/>
    </row>
    <row r="48" spans="1:12" s="235" customFormat="1" ht="15">
      <c r="A48" s="244" t="s">
        <v>471</v>
      </c>
      <c r="B48" s="241" t="s">
        <v>478</v>
      </c>
      <c r="C48" s="241"/>
      <c r="D48" s="241"/>
      <c r="E48" s="244" t="s">
        <v>473</v>
      </c>
      <c r="F48" s="241" t="s">
        <v>481</v>
      </c>
      <c r="G48" s="241"/>
      <c r="H48" s="241"/>
      <c r="I48" s="241"/>
      <c r="J48" s="241"/>
      <c r="K48" s="241"/>
    </row>
    <row r="49" spans="1:11" s="235" customFormat="1" ht="15">
      <c r="A49" s="244" t="s">
        <v>473</v>
      </c>
      <c r="B49" s="241" t="s">
        <v>480</v>
      </c>
      <c r="C49" s="241"/>
      <c r="D49" s="241"/>
      <c r="E49" s="241"/>
      <c r="F49" s="241"/>
      <c r="G49" s="241"/>
      <c r="H49" s="241"/>
      <c r="I49" s="241"/>
      <c r="J49" s="241"/>
      <c r="K49" s="241"/>
    </row>
    <row r="50" spans="1:11" s="235" customFormat="1" ht="15">
      <c r="A50" s="244"/>
      <c r="B50" s="241"/>
      <c r="C50" s="241"/>
      <c r="D50" s="241"/>
      <c r="E50" s="241"/>
      <c r="F50" s="241"/>
      <c r="G50" s="241"/>
      <c r="H50" s="241"/>
      <c r="I50" s="241"/>
      <c r="J50" s="241"/>
      <c r="K50" s="241"/>
    </row>
    <row r="51" spans="1:11" s="235" customFormat="1" ht="15">
      <c r="A51" s="244" t="s">
        <v>482</v>
      </c>
      <c r="B51" s="242" t="s">
        <v>483</v>
      </c>
      <c r="C51" s="241"/>
      <c r="D51" s="239"/>
      <c r="E51" s="239"/>
      <c r="F51" s="239"/>
      <c r="G51" s="239"/>
      <c r="H51" s="239"/>
      <c r="I51" s="239"/>
      <c r="J51" s="239"/>
      <c r="K51" s="239"/>
    </row>
    <row r="52" spans="1:11">
      <c r="A52" s="239"/>
      <c r="B52" s="239"/>
      <c r="C52" s="239"/>
    </row>
  </sheetData>
  <mergeCells count="47">
    <mergeCell ref="D29:D30"/>
    <mergeCell ref="E29:E30"/>
    <mergeCell ref="F29:F30"/>
    <mergeCell ref="G29:G30"/>
    <mergeCell ref="G25:G26"/>
    <mergeCell ref="G27:G28"/>
    <mergeCell ref="D2:H2"/>
    <mergeCell ref="D3:H3"/>
    <mergeCell ref="D4:G4"/>
    <mergeCell ref="D27:D28"/>
    <mergeCell ref="E27:E28"/>
    <mergeCell ref="F27:F28"/>
    <mergeCell ref="D25:D26"/>
    <mergeCell ref="E25:E26"/>
    <mergeCell ref="F25:F26"/>
    <mergeCell ref="D21:D22"/>
    <mergeCell ref="E21:E22"/>
    <mergeCell ref="F21:F22"/>
    <mergeCell ref="G21:G22"/>
    <mergeCell ref="D23:D24"/>
    <mergeCell ref="E23:E24"/>
    <mergeCell ref="F23:F24"/>
    <mergeCell ref="G23:G24"/>
    <mergeCell ref="F17:F18"/>
    <mergeCell ref="G17:G18"/>
    <mergeCell ref="D19:D20"/>
    <mergeCell ref="E19:E20"/>
    <mergeCell ref="F19:F20"/>
    <mergeCell ref="D17:D18"/>
    <mergeCell ref="E17:E18"/>
    <mergeCell ref="G19:G20"/>
    <mergeCell ref="D15:D16"/>
    <mergeCell ref="E15:E16"/>
    <mergeCell ref="F15:F16"/>
    <mergeCell ref="G15:G16"/>
    <mergeCell ref="G11:G12"/>
    <mergeCell ref="D13:D14"/>
    <mergeCell ref="E13:E14"/>
    <mergeCell ref="F13:F14"/>
    <mergeCell ref="G13:G14"/>
    <mergeCell ref="F9:F10"/>
    <mergeCell ref="G9:G10"/>
    <mergeCell ref="D11:D12"/>
    <mergeCell ref="E11:E12"/>
    <mergeCell ref="F11:F12"/>
    <mergeCell ref="D9:D10"/>
    <mergeCell ref="E9:E10"/>
  </mergeCells>
  <phoneticPr fontId="53" type="noConversion"/>
  <hyperlinks>
    <hyperlink ref="A40" r:id="rId1" xr:uid="{00000000-0004-0000-1200-000000000000}"/>
    <hyperlink ref="B51" r:id="rId2" xr:uid="{00000000-0004-0000-1200-000001000000}"/>
  </hyperlinks>
  <pageMargins left="0.7" right="0.7" top="0.75" bottom="0.75" header="0.3" footer="0.3"/>
  <pageSetup scale="61" orientation="portrait" r:id="rId3"/>
  <headerFooter alignWithMargins="0"/>
  <colBreaks count="1" manualBreakCount="1">
    <brk id="10" max="92" man="1"/>
  </colBreak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1"/>
  <sheetViews>
    <sheetView workbookViewId="0">
      <selection activeCell="A31" sqref="A31:XFD31"/>
    </sheetView>
  </sheetViews>
  <sheetFormatPr defaultRowHeight="15"/>
  <cols>
    <col min="1" max="1" width="24.08984375" customWidth="1"/>
    <col min="4" max="4" width="20.36328125" customWidth="1"/>
  </cols>
  <sheetData>
    <row r="1" spans="1:6" ht="30.75" customHeight="1">
      <c r="A1" s="19" t="s">
        <v>18</v>
      </c>
      <c r="B1" s="18"/>
      <c r="C1" s="18"/>
      <c r="D1" s="18"/>
      <c r="E1" s="18"/>
      <c r="F1" s="211"/>
    </row>
    <row r="2" spans="1:6">
      <c r="A2" s="3" t="s">
        <v>33</v>
      </c>
      <c r="B2" s="3"/>
      <c r="C2" s="3"/>
      <c r="D2" s="3"/>
      <c r="E2" s="3"/>
      <c r="F2" s="42"/>
    </row>
    <row r="3" spans="1:6">
      <c r="A3" s="3" t="s">
        <v>35</v>
      </c>
      <c r="B3" s="3"/>
      <c r="C3" s="3"/>
      <c r="D3" s="3"/>
      <c r="E3" s="3"/>
      <c r="F3" s="3"/>
    </row>
    <row r="4" spans="1:6">
      <c r="A4" s="17" t="s">
        <v>49</v>
      </c>
      <c r="B4" s="18"/>
      <c r="C4" s="18"/>
      <c r="D4" s="18"/>
      <c r="E4" s="18"/>
      <c r="F4" s="1"/>
    </row>
    <row r="5" spans="1:6">
      <c r="A5" s="17"/>
      <c r="B5" s="376" t="s">
        <v>108</v>
      </c>
      <c r="C5" s="376"/>
      <c r="D5" s="220"/>
      <c r="E5" s="220"/>
      <c r="F5" s="1"/>
    </row>
    <row r="6" spans="1:6">
      <c r="A6" s="152" t="s">
        <v>0</v>
      </c>
      <c r="B6" s="53" t="s">
        <v>1</v>
      </c>
      <c r="C6" s="53" t="s">
        <v>38</v>
      </c>
      <c r="D6" s="152" t="s">
        <v>0</v>
      </c>
      <c r="E6" s="53" t="s">
        <v>38</v>
      </c>
      <c r="F6" s="53" t="s">
        <v>26</v>
      </c>
    </row>
    <row r="7" spans="1:6">
      <c r="A7" s="152" t="s">
        <v>4</v>
      </c>
      <c r="B7" s="53" t="s">
        <v>5</v>
      </c>
      <c r="C7" s="53" t="s">
        <v>6</v>
      </c>
      <c r="D7" s="152" t="s">
        <v>4</v>
      </c>
      <c r="E7" s="53" t="s">
        <v>5</v>
      </c>
      <c r="F7" s="53" t="s">
        <v>6</v>
      </c>
    </row>
    <row r="8" spans="1:6">
      <c r="A8" s="153" t="s">
        <v>395</v>
      </c>
      <c r="B8" s="41">
        <v>43510</v>
      </c>
      <c r="C8" s="41">
        <f t="shared" ref="C8" si="0">+B8+6</f>
        <v>43516</v>
      </c>
      <c r="D8" s="374" t="s">
        <v>420</v>
      </c>
      <c r="E8" s="374">
        <f>B8+8</f>
        <v>43518</v>
      </c>
      <c r="F8" s="374">
        <f>B8+9</f>
        <v>43519</v>
      </c>
    </row>
    <row r="9" spans="1:6">
      <c r="A9" s="198" t="s">
        <v>390</v>
      </c>
      <c r="B9" s="197">
        <v>43513</v>
      </c>
      <c r="C9" s="197">
        <f t="shared" ref="C9:C23" si="1">+B9+4</f>
        <v>43517</v>
      </c>
      <c r="D9" s="375"/>
      <c r="E9" s="375"/>
      <c r="F9" s="375"/>
    </row>
    <row r="10" spans="1:6">
      <c r="A10" s="153" t="s">
        <v>396</v>
      </c>
      <c r="B10" s="41">
        <f t="shared" ref="B10:B27" si="2">B8+7</f>
        <v>43517</v>
      </c>
      <c r="C10" s="41">
        <f t="shared" ref="C10" si="3">+B10+6</f>
        <v>43523</v>
      </c>
      <c r="D10" s="374" t="s">
        <v>421</v>
      </c>
      <c r="E10" s="374">
        <f>B10+7</f>
        <v>43524</v>
      </c>
      <c r="F10" s="374">
        <f>B10+8</f>
        <v>43525</v>
      </c>
    </row>
    <row r="11" spans="1:6">
      <c r="A11" s="198" t="s">
        <v>391</v>
      </c>
      <c r="B11" s="197">
        <f>B9+8</f>
        <v>43521</v>
      </c>
      <c r="C11" s="197">
        <f t="shared" si="1"/>
        <v>43525</v>
      </c>
      <c r="D11" s="375"/>
      <c r="E11" s="375"/>
      <c r="F11" s="375"/>
    </row>
    <row r="12" spans="1:6">
      <c r="A12" s="153" t="s">
        <v>397</v>
      </c>
      <c r="B12" s="41">
        <f t="shared" si="2"/>
        <v>43524</v>
      </c>
      <c r="C12" s="41">
        <f t="shared" ref="C12" si="4">+B12+6</f>
        <v>43530</v>
      </c>
      <c r="D12" s="374" t="s">
        <v>422</v>
      </c>
      <c r="E12" s="374">
        <f>B12+6</f>
        <v>43530</v>
      </c>
      <c r="F12" s="374">
        <f>B12+8</f>
        <v>43532</v>
      </c>
    </row>
    <row r="13" spans="1:6">
      <c r="A13" s="198" t="s">
        <v>413</v>
      </c>
      <c r="B13" s="197">
        <f t="shared" si="2"/>
        <v>43528</v>
      </c>
      <c r="C13" s="197">
        <f t="shared" si="1"/>
        <v>43532</v>
      </c>
      <c r="D13" s="375"/>
      <c r="E13" s="375"/>
      <c r="F13" s="375"/>
    </row>
    <row r="14" spans="1:6">
      <c r="A14" s="153" t="s">
        <v>398</v>
      </c>
      <c r="B14" s="41">
        <f t="shared" si="2"/>
        <v>43531</v>
      </c>
      <c r="C14" s="41">
        <f t="shared" ref="C14" si="5">+B14+6</f>
        <v>43537</v>
      </c>
      <c r="D14" s="374" t="s">
        <v>423</v>
      </c>
      <c r="E14" s="374">
        <f t="shared" ref="E14" si="6">B14+6</f>
        <v>43537</v>
      </c>
      <c r="F14" s="374">
        <f t="shared" ref="F14" si="7">B14+8</f>
        <v>43539</v>
      </c>
    </row>
    <row r="15" spans="1:6">
      <c r="A15" s="198" t="s">
        <v>392</v>
      </c>
      <c r="B15" s="197">
        <f t="shared" si="2"/>
        <v>43535</v>
      </c>
      <c r="C15" s="197">
        <f t="shared" si="1"/>
        <v>43539</v>
      </c>
      <c r="D15" s="375"/>
      <c r="E15" s="375"/>
      <c r="F15" s="375"/>
    </row>
    <row r="16" spans="1:6">
      <c r="A16" s="153" t="s">
        <v>399</v>
      </c>
      <c r="B16" s="41">
        <f t="shared" si="2"/>
        <v>43538</v>
      </c>
      <c r="C16" s="41">
        <f t="shared" ref="C16" si="8">+B16+6</f>
        <v>43544</v>
      </c>
      <c r="D16" s="374" t="s">
        <v>424</v>
      </c>
      <c r="E16" s="374">
        <f t="shared" ref="E16" si="9">B16+6</f>
        <v>43544</v>
      </c>
      <c r="F16" s="374">
        <f t="shared" ref="F16" si="10">B16+8</f>
        <v>43546</v>
      </c>
    </row>
    <row r="17" spans="1:11">
      <c r="A17" s="198" t="s">
        <v>414</v>
      </c>
      <c r="B17" s="197">
        <f t="shared" si="2"/>
        <v>43542</v>
      </c>
      <c r="C17" s="197">
        <f t="shared" si="1"/>
        <v>43546</v>
      </c>
      <c r="D17" s="375"/>
      <c r="E17" s="375"/>
      <c r="F17" s="375"/>
    </row>
    <row r="18" spans="1:11">
      <c r="A18" s="153" t="s">
        <v>400</v>
      </c>
      <c r="B18" s="41">
        <f t="shared" si="2"/>
        <v>43545</v>
      </c>
      <c r="C18" s="41">
        <f t="shared" ref="C18" si="11">+B18+6</f>
        <v>43551</v>
      </c>
      <c r="D18" s="374" t="s">
        <v>425</v>
      </c>
      <c r="E18" s="374">
        <f t="shared" ref="E18" si="12">B18+6</f>
        <v>43551</v>
      </c>
      <c r="F18" s="374">
        <f t="shared" ref="F18" si="13">B18+8</f>
        <v>43553</v>
      </c>
    </row>
    <row r="19" spans="1:11">
      <c r="A19" s="198" t="s">
        <v>393</v>
      </c>
      <c r="B19" s="197">
        <f t="shared" si="2"/>
        <v>43549</v>
      </c>
      <c r="C19" s="197">
        <f t="shared" si="1"/>
        <v>43553</v>
      </c>
      <c r="D19" s="375"/>
      <c r="E19" s="375"/>
      <c r="F19" s="375"/>
    </row>
    <row r="20" spans="1:11">
      <c r="A20" s="153" t="s">
        <v>401</v>
      </c>
      <c r="B20" s="41">
        <f t="shared" si="2"/>
        <v>43552</v>
      </c>
      <c r="C20" s="41">
        <f t="shared" ref="C20" si="14">+B20+6</f>
        <v>43558</v>
      </c>
      <c r="D20" s="374" t="s">
        <v>426</v>
      </c>
      <c r="E20" s="374">
        <f t="shared" ref="E20" si="15">B20+6</f>
        <v>43558</v>
      </c>
      <c r="F20" s="374">
        <f t="shared" ref="F20" si="16">B20+8</f>
        <v>43560</v>
      </c>
    </row>
    <row r="21" spans="1:11">
      <c r="A21" s="198" t="s">
        <v>415</v>
      </c>
      <c r="B21" s="197">
        <f t="shared" si="2"/>
        <v>43556</v>
      </c>
      <c r="C21" s="197">
        <f t="shared" si="1"/>
        <v>43560</v>
      </c>
      <c r="D21" s="375"/>
      <c r="E21" s="375"/>
      <c r="F21" s="375"/>
    </row>
    <row r="22" spans="1:11">
      <c r="A22" s="153" t="s">
        <v>402</v>
      </c>
      <c r="B22" s="41">
        <f t="shared" si="2"/>
        <v>43559</v>
      </c>
      <c r="C22" s="41">
        <f t="shared" ref="C22" si="17">+B22+6</f>
        <v>43565</v>
      </c>
      <c r="D22" s="374" t="s">
        <v>427</v>
      </c>
      <c r="E22" s="374">
        <f t="shared" ref="E22" si="18">B22+6</f>
        <v>43565</v>
      </c>
      <c r="F22" s="374">
        <f t="shared" ref="F22" si="19">B22+8</f>
        <v>43567</v>
      </c>
    </row>
    <row r="23" spans="1:11">
      <c r="A23" s="198" t="s">
        <v>394</v>
      </c>
      <c r="B23" s="197">
        <f t="shared" si="2"/>
        <v>43563</v>
      </c>
      <c r="C23" s="197">
        <f t="shared" si="1"/>
        <v>43567</v>
      </c>
      <c r="D23" s="375"/>
      <c r="E23" s="375"/>
      <c r="F23" s="375"/>
    </row>
    <row r="24" spans="1:11">
      <c r="A24" s="153" t="s">
        <v>403</v>
      </c>
      <c r="B24" s="41">
        <f>B22+7</f>
        <v>43566</v>
      </c>
      <c r="C24" s="41">
        <f>+B24+6</f>
        <v>43572</v>
      </c>
      <c r="D24" s="374" t="s">
        <v>428</v>
      </c>
      <c r="E24" s="374">
        <f t="shared" ref="E24" si="20">B24+6</f>
        <v>43572</v>
      </c>
      <c r="F24" s="374">
        <f t="shared" ref="F24" si="21">B24+8</f>
        <v>43574</v>
      </c>
    </row>
    <row r="25" spans="1:11">
      <c r="A25" s="198" t="s">
        <v>416</v>
      </c>
      <c r="B25" s="197">
        <f t="shared" si="2"/>
        <v>43570</v>
      </c>
      <c r="C25" s="197">
        <f t="shared" ref="C25" si="22">+B25+4</f>
        <v>43574</v>
      </c>
      <c r="D25" s="375"/>
      <c r="E25" s="375"/>
      <c r="F25" s="375"/>
    </row>
    <row r="26" spans="1:11">
      <c r="A26" s="153" t="s">
        <v>404</v>
      </c>
      <c r="B26" s="41">
        <f>B24+7</f>
        <v>43573</v>
      </c>
      <c r="C26" s="41">
        <f>+B26+6</f>
        <v>43579</v>
      </c>
      <c r="D26" s="374" t="s">
        <v>429</v>
      </c>
      <c r="E26" s="374">
        <f t="shared" ref="E26" si="23">B26+6</f>
        <v>43579</v>
      </c>
      <c r="F26" s="374">
        <f t="shared" ref="F26" si="24">B26+8</f>
        <v>43581</v>
      </c>
    </row>
    <row r="27" spans="1:11">
      <c r="A27" s="198" t="s">
        <v>417</v>
      </c>
      <c r="B27" s="197">
        <f t="shared" si="2"/>
        <v>43577</v>
      </c>
      <c r="C27" s="197">
        <f t="shared" ref="C27" si="25">+B27+4</f>
        <v>43581</v>
      </c>
      <c r="D27" s="375"/>
      <c r="E27" s="375"/>
      <c r="F27" s="375"/>
    </row>
    <row r="28" spans="1:11">
      <c r="A28" s="43"/>
      <c r="B28" s="43"/>
      <c r="C28" s="43"/>
      <c r="D28" s="43"/>
      <c r="E28" s="43"/>
      <c r="F28" s="43"/>
    </row>
    <row r="29" spans="1:11">
      <c r="A29" s="43"/>
      <c r="B29" s="43"/>
      <c r="C29" s="43"/>
      <c r="D29" s="43"/>
      <c r="E29" s="43"/>
      <c r="F29" s="43"/>
    </row>
    <row r="30" spans="1:11">
      <c r="A30" s="9" t="s">
        <v>53</v>
      </c>
      <c r="B30" s="9"/>
      <c r="C30" s="9"/>
      <c r="D30" s="9"/>
      <c r="E30" s="9"/>
      <c r="F30" s="9"/>
    </row>
    <row r="31" spans="1:11">
      <c r="A31" s="9"/>
      <c r="B31" s="9"/>
      <c r="C31" s="9"/>
      <c r="D31" s="9"/>
      <c r="E31" s="9"/>
      <c r="F31" s="9"/>
    </row>
    <row r="32" spans="1:11" s="235" customFormat="1">
      <c r="A32" s="276" t="s">
        <v>16</v>
      </c>
      <c r="B32" s="276"/>
      <c r="C32" s="276"/>
      <c r="D32" s="276"/>
      <c r="E32" s="276"/>
      <c r="F32" s="276"/>
      <c r="G32" s="276"/>
      <c r="H32" s="276"/>
      <c r="K32" s="236"/>
    </row>
    <row r="33" spans="1:11" s="235" customFormat="1">
      <c r="A33" s="140" t="s">
        <v>461</v>
      </c>
      <c r="B33" s="140"/>
      <c r="C33" s="141"/>
      <c r="D33" s="141"/>
      <c r="E33" s="141"/>
      <c r="F33" s="141"/>
      <c r="G33" s="141"/>
      <c r="H33" s="141"/>
      <c r="I33" s="133"/>
      <c r="J33" s="133"/>
      <c r="K33" s="133"/>
    </row>
    <row r="34" spans="1:11" s="235" customFormat="1">
      <c r="A34" s="140" t="s">
        <v>462</v>
      </c>
      <c r="B34" s="140"/>
      <c r="C34" s="141"/>
      <c r="D34" s="141"/>
      <c r="E34" s="141"/>
      <c r="F34" s="141"/>
      <c r="G34" s="141"/>
      <c r="H34" s="141"/>
      <c r="I34" s="133"/>
      <c r="J34" s="133"/>
      <c r="K34" s="133"/>
    </row>
    <row r="35" spans="1:11" s="235" customFormat="1">
      <c r="A35" s="140" t="s">
        <v>463</v>
      </c>
      <c r="B35" s="140"/>
      <c r="C35" s="141"/>
      <c r="D35" s="141"/>
      <c r="E35" s="141"/>
      <c r="F35" s="141"/>
      <c r="G35" s="141"/>
      <c r="H35" s="141"/>
      <c r="I35" s="133"/>
      <c r="J35" s="133"/>
      <c r="K35" s="133"/>
    </row>
    <row r="36" spans="1:11" s="235" customFormat="1">
      <c r="A36" s="237"/>
      <c r="B36" s="237"/>
      <c r="C36" s="238"/>
      <c r="D36" s="238"/>
      <c r="E36" s="238"/>
      <c r="F36" s="238"/>
      <c r="G36" s="238"/>
      <c r="H36" s="238"/>
      <c r="I36" s="239"/>
      <c r="J36" s="239"/>
      <c r="K36" s="239"/>
    </row>
    <row r="37" spans="1:11" s="235" customFormat="1">
      <c r="A37" s="240" t="s">
        <v>464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</row>
    <row r="38" spans="1:11" s="235" customFormat="1">
      <c r="A38" s="241"/>
      <c r="B38" s="241"/>
      <c r="C38" s="241"/>
      <c r="D38" s="241"/>
      <c r="E38" s="241"/>
      <c r="F38" s="241"/>
      <c r="G38" s="241"/>
      <c r="H38" s="241"/>
      <c r="I38" s="241"/>
      <c r="J38" s="241"/>
      <c r="K38" s="241"/>
    </row>
    <row r="39" spans="1:11" s="235" customFormat="1">
      <c r="A39" s="242" t="s">
        <v>465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1"/>
    </row>
    <row r="40" spans="1:11" s="235" customFormat="1">
      <c r="A40" s="239"/>
      <c r="B40" s="239"/>
      <c r="C40" s="239"/>
      <c r="D40" s="239"/>
      <c r="E40" s="239"/>
      <c r="F40" s="239"/>
      <c r="G40" s="239"/>
      <c r="H40" s="239"/>
      <c r="I40" s="239"/>
      <c r="J40" s="239"/>
      <c r="K40" s="239"/>
    </row>
    <row r="41" spans="1:11" s="235" customFormat="1">
      <c r="A41" s="243" t="s">
        <v>466</v>
      </c>
      <c r="B41" s="239"/>
      <c r="C41" s="239"/>
      <c r="D41" s="239"/>
      <c r="E41" s="243" t="s">
        <v>467</v>
      </c>
      <c r="F41" s="239"/>
      <c r="G41" s="239"/>
      <c r="H41" s="239"/>
      <c r="I41" s="239"/>
      <c r="J41" s="239"/>
      <c r="K41" s="239"/>
    </row>
    <row r="42" spans="1:11" s="235" customFormat="1">
      <c r="A42" s="244" t="s">
        <v>468</v>
      </c>
      <c r="B42" s="241" t="s">
        <v>469</v>
      </c>
      <c r="C42" s="241"/>
      <c r="D42" s="241"/>
      <c r="E42" s="244" t="s">
        <v>468</v>
      </c>
      <c r="F42" s="241" t="s">
        <v>470</v>
      </c>
      <c r="G42" s="241"/>
      <c r="H42" s="241"/>
      <c r="I42" s="241"/>
      <c r="J42" s="241"/>
      <c r="K42" s="241"/>
    </row>
    <row r="43" spans="1:11" s="235" customFormat="1">
      <c r="A43" s="244" t="s">
        <v>471</v>
      </c>
      <c r="B43" s="241" t="s">
        <v>472</v>
      </c>
      <c r="C43" s="241"/>
      <c r="D43" s="241"/>
      <c r="E43" s="244" t="s">
        <v>471</v>
      </c>
      <c r="F43" s="241" t="s">
        <v>470</v>
      </c>
      <c r="G43" s="241"/>
      <c r="H43" s="241"/>
      <c r="I43" s="241"/>
      <c r="J43" s="241"/>
      <c r="K43" s="241"/>
    </row>
    <row r="44" spans="1:11" s="235" customFormat="1">
      <c r="A44" s="244" t="s">
        <v>473</v>
      </c>
      <c r="B44" s="241" t="s">
        <v>474</v>
      </c>
      <c r="C44" s="241"/>
      <c r="D44" s="241"/>
      <c r="E44" s="244" t="s">
        <v>473</v>
      </c>
      <c r="F44" s="241" t="s">
        <v>475</v>
      </c>
      <c r="G44" s="241"/>
      <c r="H44" s="241"/>
      <c r="I44" s="241"/>
      <c r="J44" s="241"/>
      <c r="K44" s="241"/>
    </row>
    <row r="45" spans="1:11" s="235" customFormat="1">
      <c r="A45" s="243" t="s">
        <v>476</v>
      </c>
      <c r="B45" s="239"/>
      <c r="C45" s="239"/>
      <c r="D45" s="239"/>
      <c r="E45" s="243" t="s">
        <v>477</v>
      </c>
      <c r="F45" s="239"/>
      <c r="G45" s="239"/>
      <c r="H45" s="239"/>
      <c r="I45" s="239"/>
      <c r="J45" s="239"/>
      <c r="K45" s="239"/>
    </row>
    <row r="46" spans="1:11" s="235" customFormat="1">
      <c r="A46" s="244" t="s">
        <v>468</v>
      </c>
      <c r="B46" s="241" t="s">
        <v>478</v>
      </c>
      <c r="C46" s="241"/>
      <c r="D46" s="241"/>
      <c r="E46" s="244" t="s">
        <v>468</v>
      </c>
      <c r="F46" s="241" t="s">
        <v>479</v>
      </c>
      <c r="G46" s="241"/>
      <c r="H46" s="241"/>
      <c r="I46" s="241"/>
      <c r="J46" s="241"/>
      <c r="K46" s="241"/>
    </row>
    <row r="47" spans="1:11" s="235" customFormat="1">
      <c r="A47" s="244" t="s">
        <v>471</v>
      </c>
      <c r="B47" s="241" t="s">
        <v>478</v>
      </c>
      <c r="C47" s="241"/>
      <c r="D47" s="241"/>
      <c r="E47" s="244" t="s">
        <v>471</v>
      </c>
      <c r="F47" s="241" t="s">
        <v>479</v>
      </c>
      <c r="G47" s="241"/>
      <c r="H47" s="241"/>
      <c r="I47" s="241"/>
      <c r="J47" s="241"/>
      <c r="K47" s="241"/>
    </row>
    <row r="48" spans="1:11" s="235" customFormat="1">
      <c r="A48" s="244" t="s">
        <v>473</v>
      </c>
      <c r="B48" s="241" t="s">
        <v>480</v>
      </c>
      <c r="C48" s="241"/>
      <c r="D48" s="241"/>
      <c r="E48" s="244" t="s">
        <v>473</v>
      </c>
      <c r="F48" s="241" t="s">
        <v>481</v>
      </c>
      <c r="G48" s="241"/>
      <c r="H48" s="241"/>
      <c r="I48" s="241"/>
      <c r="J48" s="241"/>
      <c r="K48" s="241"/>
    </row>
    <row r="49" spans="1:11" s="235" customFormat="1">
      <c r="A49" s="244"/>
      <c r="B49" s="241"/>
      <c r="C49" s="241"/>
      <c r="D49" s="241"/>
      <c r="E49" s="241"/>
      <c r="F49" s="241"/>
      <c r="G49" s="241"/>
      <c r="H49" s="241"/>
      <c r="I49" s="241"/>
      <c r="J49" s="241"/>
      <c r="K49" s="241"/>
    </row>
    <row r="50" spans="1:11" s="235" customFormat="1">
      <c r="A50" s="244" t="s">
        <v>482</v>
      </c>
      <c r="B50" s="242" t="s">
        <v>483</v>
      </c>
      <c r="C50" s="241"/>
      <c r="D50" s="241"/>
      <c r="E50" s="241"/>
      <c r="F50" s="241"/>
      <c r="G50" s="241"/>
      <c r="H50" s="241"/>
      <c r="I50" s="241"/>
      <c r="J50" s="241"/>
      <c r="K50" s="241"/>
    </row>
    <row r="51" spans="1:11" s="235" customFormat="1">
      <c r="A51" s="239"/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</sheetData>
  <mergeCells count="32">
    <mergeCell ref="A32:H32"/>
    <mergeCell ref="B5:C5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E8:E9"/>
    <mergeCell ref="F8:F9"/>
    <mergeCell ref="E10:E11"/>
    <mergeCell ref="F10:F11"/>
    <mergeCell ref="E12:E13"/>
    <mergeCell ref="F12:F13"/>
    <mergeCell ref="E14:E15"/>
    <mergeCell ref="F14:F15"/>
    <mergeCell ref="E16:E17"/>
    <mergeCell ref="F16:F17"/>
    <mergeCell ref="E24:E25"/>
    <mergeCell ref="F24:F25"/>
    <mergeCell ref="E26:E27"/>
    <mergeCell ref="F26:F27"/>
    <mergeCell ref="E18:E19"/>
    <mergeCell ref="F18:F19"/>
    <mergeCell ref="E20:E21"/>
    <mergeCell ref="F20:F21"/>
    <mergeCell ref="E22:E23"/>
    <mergeCell ref="F22:F23"/>
  </mergeCells>
  <phoneticPr fontId="53" type="noConversion"/>
  <hyperlinks>
    <hyperlink ref="A39" r:id="rId1" xr:uid="{00000000-0004-0000-1300-000000000000}"/>
    <hyperlink ref="B50" r:id="rId2" xr:uid="{00000000-0004-0000-1300-000001000000}"/>
  </hyperlinks>
  <pageMargins left="0.7" right="0.7" top="0.75" bottom="0.75" header="0.3" footer="0.3"/>
  <pageSetup orientation="portrait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54"/>
  <sheetViews>
    <sheetView topLeftCell="A25" zoomScale="85" zoomScaleNormal="85" workbookViewId="0">
      <selection activeCell="A34" sqref="A34:XFD39"/>
    </sheetView>
  </sheetViews>
  <sheetFormatPr defaultColWidth="9" defaultRowHeight="13.8"/>
  <cols>
    <col min="1" max="1" width="21.7265625" style="26" customWidth="1"/>
    <col min="2" max="2" width="8" style="27" customWidth="1"/>
    <col min="3" max="4" width="6.08984375" style="27" customWidth="1"/>
    <col min="5" max="5" width="25.26953125" style="54" customWidth="1"/>
    <col min="6" max="6" width="6.81640625" style="57" customWidth="1"/>
    <col min="7" max="12" width="6.81640625" style="26" customWidth="1"/>
    <col min="13" max="13" width="7.7265625" style="15" customWidth="1"/>
    <col min="14" max="16384" width="9" style="26"/>
  </cols>
  <sheetData>
    <row r="1" spans="1:19" ht="48" customHeight="1">
      <c r="A1" s="19" t="s">
        <v>18</v>
      </c>
      <c r="F1" s="55"/>
      <c r="G1" s="31"/>
      <c r="H1" s="31"/>
      <c r="I1" s="31"/>
      <c r="J1" s="31"/>
      <c r="K1" s="31"/>
      <c r="L1" s="31"/>
      <c r="M1" s="26"/>
    </row>
    <row r="2" spans="1:19" s="23" customFormat="1" ht="17.399999999999999">
      <c r="A2" s="3" t="s">
        <v>20</v>
      </c>
      <c r="B2" s="22"/>
      <c r="C2" s="22"/>
      <c r="D2" s="22"/>
      <c r="E2" s="55"/>
      <c r="F2" s="56"/>
      <c r="G2" s="24"/>
      <c r="H2" s="24"/>
      <c r="I2" s="32"/>
      <c r="J2" s="24"/>
      <c r="K2" s="24"/>
      <c r="L2" s="24"/>
    </row>
    <row r="3" spans="1:19" s="23" customFormat="1" ht="14.25" customHeight="1">
      <c r="A3" s="3" t="s">
        <v>21</v>
      </c>
      <c r="B3" s="22"/>
      <c r="C3" s="22"/>
      <c r="D3" s="22"/>
      <c r="E3" s="55"/>
      <c r="F3" s="55"/>
    </row>
    <row r="4" spans="1:19" ht="18" customHeight="1">
      <c r="F4" s="55"/>
      <c r="H4" s="377"/>
      <c r="I4" s="377"/>
      <c r="J4" s="377"/>
      <c r="K4" s="377"/>
      <c r="L4" s="377"/>
      <c r="M4" s="26"/>
    </row>
    <row r="5" spans="1:19" s="35" customFormat="1" ht="13.8" customHeight="1">
      <c r="A5" s="207" t="s">
        <v>23</v>
      </c>
      <c r="B5" s="191" t="s">
        <v>1</v>
      </c>
      <c r="C5" s="191" t="s">
        <v>51</v>
      </c>
      <c r="D5" s="191" t="s">
        <v>28</v>
      </c>
      <c r="E5" s="205" t="s">
        <v>24</v>
      </c>
      <c r="F5" s="191" t="s">
        <v>51</v>
      </c>
      <c r="G5" s="191" t="s">
        <v>28</v>
      </c>
      <c r="H5" s="191" t="s">
        <v>31</v>
      </c>
      <c r="I5" s="191" t="s">
        <v>32</v>
      </c>
      <c r="J5" s="191" t="s">
        <v>30</v>
      </c>
      <c r="K5" s="191" t="s">
        <v>52</v>
      </c>
      <c r="L5" s="191" t="s">
        <v>29</v>
      </c>
    </row>
    <row r="6" spans="1:19" s="35" customFormat="1" ht="13.8" customHeight="1">
      <c r="A6" s="207" t="s">
        <v>4</v>
      </c>
      <c r="B6" s="192" t="s">
        <v>5</v>
      </c>
      <c r="C6" s="192" t="s">
        <v>6</v>
      </c>
      <c r="D6" s="192" t="s">
        <v>6</v>
      </c>
      <c r="E6" s="206" t="s">
        <v>27</v>
      </c>
      <c r="F6" s="192" t="s">
        <v>5</v>
      </c>
      <c r="G6" s="192" t="s">
        <v>5</v>
      </c>
      <c r="H6" s="192" t="s">
        <v>6</v>
      </c>
      <c r="I6" s="192" t="s">
        <v>6</v>
      </c>
      <c r="J6" s="192" t="s">
        <v>6</v>
      </c>
      <c r="K6" s="192" t="s">
        <v>6</v>
      </c>
      <c r="L6" s="192" t="s">
        <v>6</v>
      </c>
    </row>
    <row r="7" spans="1:19" s="49" customFormat="1" ht="16.5" customHeight="1">
      <c r="A7" s="41" t="s">
        <v>334</v>
      </c>
      <c r="B7" s="41">
        <v>43430</v>
      </c>
      <c r="C7" s="41">
        <f>B7+1</f>
        <v>43431</v>
      </c>
      <c r="D7" s="41">
        <f t="shared" ref="D7" si="0">B7+3</f>
        <v>43433</v>
      </c>
      <c r="E7" s="193" t="s">
        <v>366</v>
      </c>
      <c r="F7" s="193">
        <f>B7+10</f>
        <v>43440</v>
      </c>
      <c r="G7" s="193">
        <f>B7+11</f>
        <v>43441</v>
      </c>
      <c r="H7" s="193">
        <f>B7+15</f>
        <v>43445</v>
      </c>
      <c r="I7" s="193">
        <f>B7+16</f>
        <v>43446</v>
      </c>
      <c r="J7" s="193">
        <f>B7+17</f>
        <v>43447</v>
      </c>
      <c r="K7" s="193">
        <f>B7+18</f>
        <v>43448</v>
      </c>
      <c r="L7" s="193">
        <f>B7+18</f>
        <v>43448</v>
      </c>
      <c r="M7" s="43" t="s">
        <v>47</v>
      </c>
    </row>
    <row r="8" spans="1:19" s="49" customFormat="1" ht="16.5" customHeight="1">
      <c r="A8" s="194" t="s">
        <v>293</v>
      </c>
      <c r="B8" s="41">
        <v>43433</v>
      </c>
      <c r="C8" s="41">
        <f>B8+2</f>
        <v>43435</v>
      </c>
      <c r="D8" s="41"/>
      <c r="E8" s="196" t="s">
        <v>379</v>
      </c>
      <c r="F8" s="196">
        <f>B7+10</f>
        <v>43440</v>
      </c>
      <c r="G8" s="196">
        <f>B7+12</f>
        <v>43442</v>
      </c>
      <c r="H8" s="196">
        <f>B7+17</f>
        <v>43447</v>
      </c>
      <c r="I8" s="196">
        <f>B7+18</f>
        <v>43448</v>
      </c>
      <c r="J8" s="196">
        <f>B7+19</f>
        <v>43449</v>
      </c>
      <c r="K8" s="196">
        <f>B7+20</f>
        <v>43450</v>
      </c>
      <c r="L8" s="196">
        <f>B7+20</f>
        <v>43450</v>
      </c>
      <c r="M8" s="43" t="s">
        <v>48</v>
      </c>
    </row>
    <row r="9" spans="1:19" s="49" customFormat="1" ht="16.5" customHeight="1">
      <c r="A9" s="41" t="s">
        <v>292</v>
      </c>
      <c r="B9" s="41">
        <f>B7+6</f>
        <v>43436</v>
      </c>
      <c r="C9" s="41">
        <f t="shared" ref="C9:C20" si="1">B9+2</f>
        <v>43438</v>
      </c>
      <c r="D9" s="41">
        <f t="shared" ref="D9" si="2">B9+3</f>
        <v>43439</v>
      </c>
      <c r="E9" s="193" t="s">
        <v>367</v>
      </c>
      <c r="F9" s="193">
        <f>B9+9</f>
        <v>43445</v>
      </c>
      <c r="G9" s="193">
        <f t="shared" ref="G9" si="3">B9+11</f>
        <v>43447</v>
      </c>
      <c r="H9" s="193">
        <f>B9+16</f>
        <v>43452</v>
      </c>
      <c r="I9" s="193">
        <f t="shared" ref="I9" si="4">B9+16</f>
        <v>43452</v>
      </c>
      <c r="J9" s="193">
        <f>B9+18</f>
        <v>43454</v>
      </c>
      <c r="K9" s="193">
        <f>B9+19</f>
        <v>43455</v>
      </c>
      <c r="L9" s="193">
        <f>B9+19</f>
        <v>43455</v>
      </c>
      <c r="M9" s="43" t="s">
        <v>47</v>
      </c>
    </row>
    <row r="10" spans="1:19" s="49" customFormat="1" ht="16.5" customHeight="1">
      <c r="A10" s="194" t="s">
        <v>347</v>
      </c>
      <c r="B10" s="41">
        <f>B8+7</f>
        <v>43440</v>
      </c>
      <c r="C10" s="41">
        <f t="shared" si="1"/>
        <v>43442</v>
      </c>
      <c r="D10" s="41"/>
      <c r="E10" s="196" t="s">
        <v>380</v>
      </c>
      <c r="F10" s="196">
        <f>B9+10</f>
        <v>43446</v>
      </c>
      <c r="G10" s="196">
        <f>B9+12</f>
        <v>43448</v>
      </c>
      <c r="H10" s="196">
        <f>B9+17</f>
        <v>43453</v>
      </c>
      <c r="I10" s="196">
        <f>B9+18</f>
        <v>43454</v>
      </c>
      <c r="J10" s="196">
        <f>B9+19</f>
        <v>43455</v>
      </c>
      <c r="K10" s="196">
        <f>B9+20</f>
        <v>43456</v>
      </c>
      <c r="L10" s="196">
        <f>C9+20</f>
        <v>43458</v>
      </c>
      <c r="M10" s="43" t="s">
        <v>48</v>
      </c>
    </row>
    <row r="11" spans="1:19" s="49" customFormat="1" ht="16.5" customHeight="1">
      <c r="A11" s="41" t="s">
        <v>335</v>
      </c>
      <c r="B11" s="41">
        <f t="shared" ref="B11:B31" si="5">B9+7</f>
        <v>43443</v>
      </c>
      <c r="C11" s="41">
        <f t="shared" si="1"/>
        <v>43445</v>
      </c>
      <c r="D11" s="41">
        <f t="shared" ref="D11" si="6">B11+3</f>
        <v>43446</v>
      </c>
      <c r="E11" s="193" t="s">
        <v>368</v>
      </c>
      <c r="F11" s="193">
        <f>B11+8</f>
        <v>43451</v>
      </c>
      <c r="G11" s="193">
        <f>B11+10</f>
        <v>43453</v>
      </c>
      <c r="H11" s="193">
        <f>B11+16</f>
        <v>43459</v>
      </c>
      <c r="I11" s="193">
        <f t="shared" ref="I11" si="7">B11+16</f>
        <v>43459</v>
      </c>
      <c r="J11" s="193">
        <f>B11+18</f>
        <v>43461</v>
      </c>
      <c r="K11" s="193">
        <f>B11+19</f>
        <v>43462</v>
      </c>
      <c r="L11" s="193">
        <f>B11+19</f>
        <v>43462</v>
      </c>
      <c r="M11" s="43" t="s">
        <v>47</v>
      </c>
    </row>
    <row r="12" spans="1:19" s="49" customFormat="1" ht="16.5" customHeight="1">
      <c r="A12" s="194" t="s">
        <v>348</v>
      </c>
      <c r="B12" s="41">
        <f t="shared" si="5"/>
        <v>43447</v>
      </c>
      <c r="C12" s="41">
        <f t="shared" si="1"/>
        <v>43449</v>
      </c>
      <c r="D12" s="41"/>
      <c r="E12" s="196" t="s">
        <v>381</v>
      </c>
      <c r="F12" s="196">
        <f>B11+10</f>
        <v>43453</v>
      </c>
      <c r="G12" s="196">
        <f>B11+12</f>
        <v>43455</v>
      </c>
      <c r="H12" s="196">
        <f>B11+17</f>
        <v>43460</v>
      </c>
      <c r="I12" s="196">
        <f>B11+18</f>
        <v>43461</v>
      </c>
      <c r="J12" s="196">
        <f>B11+19</f>
        <v>43462</v>
      </c>
      <c r="K12" s="196">
        <f>B11+20</f>
        <v>43463</v>
      </c>
      <c r="L12" s="196">
        <f>C11+20</f>
        <v>43465</v>
      </c>
      <c r="M12" s="43" t="s">
        <v>48</v>
      </c>
    </row>
    <row r="13" spans="1:19" s="49" customFormat="1" ht="16.5" customHeight="1">
      <c r="A13" s="41" t="s">
        <v>336</v>
      </c>
      <c r="B13" s="41">
        <f t="shared" si="5"/>
        <v>43450</v>
      </c>
      <c r="C13" s="41">
        <f t="shared" si="1"/>
        <v>43452</v>
      </c>
      <c r="D13" s="41">
        <f t="shared" ref="D13" si="8">B13+3</f>
        <v>43453</v>
      </c>
      <c r="E13" s="193" t="s">
        <v>369</v>
      </c>
      <c r="F13" s="193">
        <f>B13+9</f>
        <v>43459</v>
      </c>
      <c r="G13" s="193">
        <f t="shared" ref="G13" si="9">B13+10</f>
        <v>43460</v>
      </c>
      <c r="H13" s="193">
        <f t="shared" ref="H13" si="10">B13+16</f>
        <v>43466</v>
      </c>
      <c r="I13" s="193">
        <f t="shared" ref="I13" si="11">B13+16</f>
        <v>43466</v>
      </c>
      <c r="J13" s="193">
        <f t="shared" ref="J13" si="12">B13+18</f>
        <v>43468</v>
      </c>
      <c r="K13" s="193">
        <f t="shared" ref="K13" si="13">B13+19</f>
        <v>43469</v>
      </c>
      <c r="L13" s="193">
        <f t="shared" ref="L13" si="14">B13+19</f>
        <v>43469</v>
      </c>
      <c r="M13" s="43" t="s">
        <v>47</v>
      </c>
    </row>
    <row r="14" spans="1:19" s="49" customFormat="1" ht="16.5" customHeight="1">
      <c r="A14" s="194" t="s">
        <v>349</v>
      </c>
      <c r="B14" s="41">
        <f>B12+6</f>
        <v>43453</v>
      </c>
      <c r="C14" s="41">
        <f t="shared" si="1"/>
        <v>43455</v>
      </c>
      <c r="D14" s="41"/>
      <c r="E14" s="196" t="s">
        <v>382</v>
      </c>
      <c r="F14" s="196">
        <f>B13+10</f>
        <v>43460</v>
      </c>
      <c r="G14" s="196">
        <f>B13+12</f>
        <v>43462</v>
      </c>
      <c r="H14" s="196">
        <f>B13+17</f>
        <v>43467</v>
      </c>
      <c r="I14" s="196">
        <f>B13+18</f>
        <v>43468</v>
      </c>
      <c r="J14" s="196">
        <f>B13+19</f>
        <v>43469</v>
      </c>
      <c r="K14" s="196">
        <f>B13+20</f>
        <v>43470</v>
      </c>
      <c r="L14" s="196">
        <f>C13+20</f>
        <v>43472</v>
      </c>
      <c r="M14" s="43" t="s">
        <v>48</v>
      </c>
    </row>
    <row r="15" spans="1:19" ht="18.899999999999999" customHeight="1">
      <c r="A15" s="41" t="s">
        <v>337</v>
      </c>
      <c r="B15" s="41">
        <f t="shared" si="5"/>
        <v>43457</v>
      </c>
      <c r="C15" s="41">
        <f t="shared" si="1"/>
        <v>43459</v>
      </c>
      <c r="D15" s="41">
        <f t="shared" ref="D15" si="15">B15+3</f>
        <v>43460</v>
      </c>
      <c r="E15" s="193" t="s">
        <v>370</v>
      </c>
      <c r="F15" s="193">
        <f>B15+9</f>
        <v>43466</v>
      </c>
      <c r="G15" s="193">
        <f t="shared" ref="G15" si="16">B15+10</f>
        <v>43467</v>
      </c>
      <c r="H15" s="193">
        <f t="shared" ref="H15" si="17">B15+16</f>
        <v>43473</v>
      </c>
      <c r="I15" s="193">
        <f t="shared" ref="I15" si="18">B15+16</f>
        <v>43473</v>
      </c>
      <c r="J15" s="193">
        <f t="shared" ref="J15" si="19">B15+18</f>
        <v>43475</v>
      </c>
      <c r="K15" s="193">
        <f t="shared" ref="K15" si="20">B15+19</f>
        <v>43476</v>
      </c>
      <c r="L15" s="193">
        <f t="shared" ref="L15" si="21">B15+19</f>
        <v>43476</v>
      </c>
      <c r="M15" s="43" t="s">
        <v>47</v>
      </c>
      <c r="N15" s="48"/>
      <c r="O15" s="34"/>
      <c r="P15" s="34"/>
      <c r="Q15" s="34"/>
      <c r="R15" s="34"/>
      <c r="S15" s="15"/>
    </row>
    <row r="16" spans="1:19" ht="18.899999999999999" customHeight="1">
      <c r="A16" s="194" t="s">
        <v>350</v>
      </c>
      <c r="B16" s="41">
        <f>B14+8</f>
        <v>43461</v>
      </c>
      <c r="C16" s="41">
        <f t="shared" si="1"/>
        <v>43463</v>
      </c>
      <c r="D16" s="41"/>
      <c r="E16" s="196" t="s">
        <v>383</v>
      </c>
      <c r="F16" s="196">
        <f>B15+10</f>
        <v>43467</v>
      </c>
      <c r="G16" s="196">
        <f>B15+12</f>
        <v>43469</v>
      </c>
      <c r="H16" s="196">
        <f>B15+17</f>
        <v>43474</v>
      </c>
      <c r="I16" s="196">
        <f>B15+18</f>
        <v>43475</v>
      </c>
      <c r="J16" s="196">
        <f>B15+19</f>
        <v>43476</v>
      </c>
      <c r="K16" s="196">
        <f>B15+20</f>
        <v>43477</v>
      </c>
      <c r="L16" s="196">
        <f>C15+20</f>
        <v>43479</v>
      </c>
      <c r="M16" s="43" t="s">
        <v>48</v>
      </c>
      <c r="N16" s="48"/>
      <c r="O16" s="34"/>
      <c r="P16" s="34"/>
      <c r="Q16" s="34"/>
      <c r="R16" s="34"/>
      <c r="S16" s="15"/>
    </row>
    <row r="17" spans="1:21" ht="18.899999999999999" customHeight="1">
      <c r="A17" s="41" t="s">
        <v>338</v>
      </c>
      <c r="B17" s="41">
        <f t="shared" si="5"/>
        <v>43464</v>
      </c>
      <c r="C17" s="41">
        <f t="shared" si="1"/>
        <v>43466</v>
      </c>
      <c r="D17" s="41">
        <f t="shared" ref="D17" si="22">B17+3</f>
        <v>43467</v>
      </c>
      <c r="E17" s="193" t="s">
        <v>371</v>
      </c>
      <c r="F17" s="193">
        <f t="shared" ref="F17" si="23">B17+9</f>
        <v>43473</v>
      </c>
      <c r="G17" s="193">
        <f t="shared" ref="G17" si="24">B17+10</f>
        <v>43474</v>
      </c>
      <c r="H17" s="193">
        <f t="shared" ref="H17" si="25">B17+16</f>
        <v>43480</v>
      </c>
      <c r="I17" s="193">
        <f t="shared" ref="I17" si="26">B17+16</f>
        <v>43480</v>
      </c>
      <c r="J17" s="193">
        <f t="shared" ref="J17" si="27">B17+18</f>
        <v>43482</v>
      </c>
      <c r="K17" s="193">
        <f t="shared" ref="K17" si="28">B17+19</f>
        <v>43483</v>
      </c>
      <c r="L17" s="193">
        <f t="shared" ref="L17" si="29">B17+19</f>
        <v>43483</v>
      </c>
      <c r="M17" s="43" t="s">
        <v>47</v>
      </c>
      <c r="N17" s="36"/>
      <c r="S17" s="15"/>
    </row>
    <row r="18" spans="1:21" ht="18.899999999999999" customHeight="1">
      <c r="A18" s="194" t="s">
        <v>350</v>
      </c>
      <c r="B18" s="41">
        <f>B16+8</f>
        <v>43469</v>
      </c>
      <c r="C18" s="41">
        <f t="shared" si="1"/>
        <v>43471</v>
      </c>
      <c r="D18" s="41"/>
      <c r="E18" s="196" t="s">
        <v>384</v>
      </c>
      <c r="F18" s="196">
        <f t="shared" ref="F18" si="30">B17+10</f>
        <v>43474</v>
      </c>
      <c r="G18" s="196">
        <f t="shared" ref="G18" si="31">B17+12</f>
        <v>43476</v>
      </c>
      <c r="H18" s="196">
        <f t="shared" ref="H18" si="32">B17+17</f>
        <v>43481</v>
      </c>
      <c r="I18" s="196">
        <f t="shared" ref="I18" si="33">B17+18</f>
        <v>43482</v>
      </c>
      <c r="J18" s="196">
        <f t="shared" ref="J18" si="34">B17+19</f>
        <v>43483</v>
      </c>
      <c r="K18" s="196">
        <f t="shared" ref="K18" si="35">B17+20</f>
        <v>43484</v>
      </c>
      <c r="L18" s="196">
        <f t="shared" ref="L18" si="36">C17+20</f>
        <v>43486</v>
      </c>
      <c r="M18" s="43" t="s">
        <v>48</v>
      </c>
      <c r="N18" s="34"/>
      <c r="S18" s="15"/>
    </row>
    <row r="19" spans="1:21" ht="18.899999999999999" customHeight="1">
      <c r="A19" s="41" t="s">
        <v>339</v>
      </c>
      <c r="B19" s="41">
        <f t="shared" si="5"/>
        <v>43471</v>
      </c>
      <c r="C19" s="41">
        <f t="shared" si="1"/>
        <v>43473</v>
      </c>
      <c r="D19" s="41">
        <f t="shared" ref="D19" si="37">B19+3</f>
        <v>43474</v>
      </c>
      <c r="E19" s="193" t="s">
        <v>372</v>
      </c>
      <c r="F19" s="193">
        <f t="shared" ref="F19" si="38">B19+9</f>
        <v>43480</v>
      </c>
      <c r="G19" s="193">
        <f t="shared" ref="G19" si="39">B19+10</f>
        <v>43481</v>
      </c>
      <c r="H19" s="193">
        <f t="shared" ref="H19" si="40">B19+16</f>
        <v>43487</v>
      </c>
      <c r="I19" s="193">
        <f t="shared" ref="I19" si="41">B19+16</f>
        <v>43487</v>
      </c>
      <c r="J19" s="193">
        <f t="shared" ref="J19" si="42">B19+18</f>
        <v>43489</v>
      </c>
      <c r="K19" s="193">
        <f t="shared" ref="K19" si="43">B19+19</f>
        <v>43490</v>
      </c>
      <c r="L19" s="193">
        <f t="shared" ref="L19" si="44">B19+19</f>
        <v>43490</v>
      </c>
      <c r="M19" s="43" t="s">
        <v>47</v>
      </c>
      <c r="N19" s="27"/>
      <c r="S19" s="15"/>
      <c r="T19" s="15"/>
      <c r="U19" s="15"/>
    </row>
    <row r="20" spans="1:21" ht="18.899999999999999" customHeight="1">
      <c r="A20" s="194" t="s">
        <v>350</v>
      </c>
      <c r="B20" s="41">
        <f>B18+8</f>
        <v>43477</v>
      </c>
      <c r="C20" s="41">
        <f t="shared" si="1"/>
        <v>43479</v>
      </c>
      <c r="D20" s="41"/>
      <c r="E20" s="196" t="s">
        <v>385</v>
      </c>
      <c r="F20" s="196">
        <f t="shared" ref="F20" si="45">B19+10</f>
        <v>43481</v>
      </c>
      <c r="G20" s="196">
        <f t="shared" ref="G20" si="46">B19+12</f>
        <v>43483</v>
      </c>
      <c r="H20" s="196">
        <f t="shared" ref="H20" si="47">B19+17</f>
        <v>43488</v>
      </c>
      <c r="I20" s="196">
        <f t="shared" ref="I20" si="48">B19+18</f>
        <v>43489</v>
      </c>
      <c r="J20" s="196">
        <f t="shared" ref="J20" si="49">B19+19</f>
        <v>43490</v>
      </c>
      <c r="K20" s="196">
        <f t="shared" ref="K20" si="50">B19+20</f>
        <v>43491</v>
      </c>
      <c r="L20" s="196">
        <f t="shared" ref="L20" si="51">C19+20</f>
        <v>43493</v>
      </c>
      <c r="M20" s="43" t="s">
        <v>48</v>
      </c>
      <c r="N20" s="27"/>
      <c r="S20" s="15"/>
      <c r="T20" s="15"/>
      <c r="U20" s="15"/>
    </row>
    <row r="21" spans="1:21" ht="18.899999999999999" customHeight="1">
      <c r="A21" s="41" t="s">
        <v>340</v>
      </c>
      <c r="B21" s="41">
        <f t="shared" si="5"/>
        <v>43478</v>
      </c>
      <c r="C21" s="41">
        <f t="shared" ref="C21:C24" si="52">B21+2</f>
        <v>43480</v>
      </c>
      <c r="D21" s="41">
        <f t="shared" ref="D21" si="53">B21+3</f>
        <v>43481</v>
      </c>
      <c r="E21" s="193" t="s">
        <v>373</v>
      </c>
      <c r="F21" s="193">
        <f t="shared" ref="F21" si="54">B21+9</f>
        <v>43487</v>
      </c>
      <c r="G21" s="193">
        <f t="shared" ref="G21" si="55">B21+10</f>
        <v>43488</v>
      </c>
      <c r="H21" s="193">
        <f t="shared" ref="H21" si="56">B21+16</f>
        <v>43494</v>
      </c>
      <c r="I21" s="193">
        <f t="shared" ref="I21" si="57">B21+16</f>
        <v>43494</v>
      </c>
      <c r="J21" s="193">
        <f t="shared" ref="J21" si="58">B21+18</f>
        <v>43496</v>
      </c>
      <c r="K21" s="193">
        <f t="shared" ref="K21" si="59">B21+19</f>
        <v>43497</v>
      </c>
      <c r="L21" s="193">
        <f t="shared" ref="L21" si="60">B21+19</f>
        <v>43497</v>
      </c>
      <c r="M21" s="43" t="s">
        <v>47</v>
      </c>
      <c r="N21" s="27"/>
      <c r="S21" s="15"/>
      <c r="T21" s="15"/>
      <c r="U21" s="15"/>
    </row>
    <row r="22" spans="1:21" ht="18.899999999999999" customHeight="1">
      <c r="A22" s="194" t="s">
        <v>350</v>
      </c>
      <c r="B22" s="41">
        <f>B20+8</f>
        <v>43485</v>
      </c>
      <c r="C22" s="41">
        <f t="shared" si="52"/>
        <v>43487</v>
      </c>
      <c r="D22" s="41"/>
      <c r="E22" s="196" t="s">
        <v>386</v>
      </c>
      <c r="F22" s="196">
        <f t="shared" ref="F22" si="61">B21+10</f>
        <v>43488</v>
      </c>
      <c r="G22" s="196">
        <f t="shared" ref="G22" si="62">B21+12</f>
        <v>43490</v>
      </c>
      <c r="H22" s="196">
        <f t="shared" ref="H22" si="63">B21+17</f>
        <v>43495</v>
      </c>
      <c r="I22" s="196">
        <f t="shared" ref="I22" si="64">B21+18</f>
        <v>43496</v>
      </c>
      <c r="J22" s="196">
        <f t="shared" ref="J22" si="65">B21+19</f>
        <v>43497</v>
      </c>
      <c r="K22" s="196">
        <f t="shared" ref="K22" si="66">B21+20</f>
        <v>43498</v>
      </c>
      <c r="L22" s="196">
        <f t="shared" ref="L22" si="67">C21+20</f>
        <v>43500</v>
      </c>
      <c r="M22" s="43" t="s">
        <v>48</v>
      </c>
      <c r="N22" s="27"/>
      <c r="S22" s="15"/>
      <c r="T22" s="15"/>
      <c r="U22" s="15"/>
    </row>
    <row r="23" spans="1:21">
      <c r="A23" s="41" t="s">
        <v>142</v>
      </c>
      <c r="B23" s="41">
        <f t="shared" si="5"/>
        <v>43485</v>
      </c>
      <c r="C23" s="41">
        <f t="shared" si="52"/>
        <v>43487</v>
      </c>
      <c r="D23" s="41">
        <f t="shared" ref="D23" si="68">B23+3</f>
        <v>43488</v>
      </c>
      <c r="E23" s="193" t="s">
        <v>374</v>
      </c>
      <c r="F23" s="193">
        <f t="shared" ref="F23" si="69">B23+9</f>
        <v>43494</v>
      </c>
      <c r="G23" s="193">
        <f t="shared" ref="G23" si="70">B23+10</f>
        <v>43495</v>
      </c>
      <c r="H23" s="193">
        <f t="shared" ref="H23" si="71">B23+16</f>
        <v>43501</v>
      </c>
      <c r="I23" s="193">
        <f t="shared" ref="I23" si="72">B23+16</f>
        <v>43501</v>
      </c>
      <c r="J23" s="193">
        <f t="shared" ref="J23" si="73">B23+18</f>
        <v>43503</v>
      </c>
      <c r="K23" s="193">
        <f t="shared" ref="K23" si="74">B23+19</f>
        <v>43504</v>
      </c>
      <c r="L23" s="193">
        <f t="shared" ref="L23" si="75">B23+19</f>
        <v>43504</v>
      </c>
      <c r="M23" s="43" t="s">
        <v>47</v>
      </c>
    </row>
    <row r="24" spans="1:21">
      <c r="A24" s="194" t="s">
        <v>350</v>
      </c>
      <c r="B24" s="41">
        <f t="shared" ref="B24" si="76">B22+8</f>
        <v>43493</v>
      </c>
      <c r="C24" s="41">
        <f t="shared" si="52"/>
        <v>43495</v>
      </c>
      <c r="D24" s="41"/>
      <c r="E24" s="196" t="s">
        <v>387</v>
      </c>
      <c r="F24" s="196">
        <f t="shared" ref="F24" si="77">B23+10</f>
        <v>43495</v>
      </c>
      <c r="G24" s="196">
        <f t="shared" ref="G24" si="78">B23+12</f>
        <v>43497</v>
      </c>
      <c r="H24" s="196">
        <f t="shared" ref="H24" si="79">B23+17</f>
        <v>43502</v>
      </c>
      <c r="I24" s="196">
        <f t="shared" ref="I24" si="80">B23+18</f>
        <v>43503</v>
      </c>
      <c r="J24" s="196">
        <f t="shared" ref="J24" si="81">B23+19</f>
        <v>43504</v>
      </c>
      <c r="K24" s="196">
        <f t="shared" ref="K24" si="82">B23+20</f>
        <v>43505</v>
      </c>
      <c r="L24" s="196">
        <f t="shared" ref="L24" si="83">C23+20</f>
        <v>43507</v>
      </c>
      <c r="M24" s="43" t="s">
        <v>48</v>
      </c>
    </row>
    <row r="25" spans="1:21">
      <c r="A25" s="41" t="s">
        <v>341</v>
      </c>
      <c r="B25" s="41">
        <f t="shared" si="5"/>
        <v>43492</v>
      </c>
      <c r="C25" s="41">
        <f t="shared" ref="C25:C32" si="84">B25+2</f>
        <v>43494</v>
      </c>
      <c r="D25" s="41">
        <f t="shared" ref="D25" si="85">B25+3</f>
        <v>43495</v>
      </c>
      <c r="E25" s="193" t="s">
        <v>375</v>
      </c>
      <c r="F25" s="193">
        <f t="shared" ref="F25" si="86">B25+9</f>
        <v>43501</v>
      </c>
      <c r="G25" s="193">
        <f t="shared" ref="G25" si="87">B25+10</f>
        <v>43502</v>
      </c>
      <c r="H25" s="193">
        <f t="shared" ref="H25" si="88">B25+16</f>
        <v>43508</v>
      </c>
      <c r="I25" s="193">
        <f t="shared" ref="I25" si="89">B25+16</f>
        <v>43508</v>
      </c>
      <c r="J25" s="193">
        <f t="shared" ref="J25" si="90">B25+18</f>
        <v>43510</v>
      </c>
      <c r="K25" s="193">
        <f t="shared" ref="K25" si="91">B25+19</f>
        <v>43511</v>
      </c>
      <c r="L25" s="193">
        <f t="shared" ref="L25" si="92">B25+19</f>
        <v>43511</v>
      </c>
      <c r="M25" s="43" t="s">
        <v>47</v>
      </c>
    </row>
    <row r="26" spans="1:21">
      <c r="A26" s="194" t="s">
        <v>350</v>
      </c>
      <c r="B26" s="41">
        <f t="shared" ref="B26" si="93">B24+8</f>
        <v>43501</v>
      </c>
      <c r="C26" s="41">
        <f t="shared" si="84"/>
        <v>43503</v>
      </c>
      <c r="D26" s="41"/>
      <c r="E26" s="196" t="s">
        <v>388</v>
      </c>
      <c r="F26" s="196">
        <f t="shared" ref="F26" si="94">B25+10</f>
        <v>43502</v>
      </c>
      <c r="G26" s="196">
        <f t="shared" ref="G26" si="95">B25+12</f>
        <v>43504</v>
      </c>
      <c r="H26" s="196">
        <f t="shared" ref="H26" si="96">B25+17</f>
        <v>43509</v>
      </c>
      <c r="I26" s="196">
        <f t="shared" ref="I26" si="97">B25+18</f>
        <v>43510</v>
      </c>
      <c r="J26" s="196">
        <f t="shared" ref="J26" si="98">B25+19</f>
        <v>43511</v>
      </c>
      <c r="K26" s="196">
        <f t="shared" ref="K26" si="99">B25+20</f>
        <v>43512</v>
      </c>
      <c r="L26" s="196">
        <f t="shared" ref="L26" si="100">C25+20</f>
        <v>43514</v>
      </c>
      <c r="M26" s="43" t="s">
        <v>48</v>
      </c>
    </row>
    <row r="27" spans="1:21">
      <c r="A27" s="41" t="s">
        <v>342</v>
      </c>
      <c r="B27" s="41">
        <f t="shared" si="5"/>
        <v>43499</v>
      </c>
      <c r="C27" s="41">
        <f t="shared" si="84"/>
        <v>43501</v>
      </c>
      <c r="D27" s="41">
        <f t="shared" ref="D27" si="101">B27+3</f>
        <v>43502</v>
      </c>
      <c r="E27" s="193" t="s">
        <v>376</v>
      </c>
      <c r="F27" s="193">
        <f t="shared" ref="F27" si="102">B27+9</f>
        <v>43508</v>
      </c>
      <c r="G27" s="193">
        <f t="shared" ref="G27" si="103">B27+10</f>
        <v>43509</v>
      </c>
      <c r="H27" s="193">
        <f t="shared" ref="H27" si="104">B27+16</f>
        <v>43515</v>
      </c>
      <c r="I27" s="193">
        <f t="shared" ref="I27" si="105">B27+16</f>
        <v>43515</v>
      </c>
      <c r="J27" s="193">
        <f t="shared" ref="J27" si="106">B27+18</f>
        <v>43517</v>
      </c>
      <c r="K27" s="193">
        <f t="shared" ref="K27" si="107">B27+19</f>
        <v>43518</v>
      </c>
      <c r="L27" s="193">
        <f t="shared" ref="L27" si="108">B27+19</f>
        <v>43518</v>
      </c>
      <c r="M27" s="43" t="s">
        <v>47</v>
      </c>
    </row>
    <row r="28" spans="1:21">
      <c r="A28" s="194" t="s">
        <v>350</v>
      </c>
      <c r="B28" s="41">
        <f t="shared" ref="B28" si="109">B26+8</f>
        <v>43509</v>
      </c>
      <c r="C28" s="41">
        <f t="shared" si="84"/>
        <v>43511</v>
      </c>
      <c r="D28" s="41"/>
      <c r="E28" s="196" t="s">
        <v>389</v>
      </c>
      <c r="F28" s="196">
        <f t="shared" ref="F28" si="110">B27+10</f>
        <v>43509</v>
      </c>
      <c r="G28" s="196">
        <f t="shared" ref="G28" si="111">B27+12</f>
        <v>43511</v>
      </c>
      <c r="H28" s="196">
        <f t="shared" ref="H28" si="112">B27+17</f>
        <v>43516</v>
      </c>
      <c r="I28" s="196">
        <f t="shared" ref="I28" si="113">B27+18</f>
        <v>43517</v>
      </c>
      <c r="J28" s="196">
        <f t="shared" ref="J28" si="114">B27+19</f>
        <v>43518</v>
      </c>
      <c r="K28" s="196">
        <f t="shared" ref="K28" si="115">B27+20</f>
        <v>43519</v>
      </c>
      <c r="L28" s="196">
        <f t="shared" ref="L28" si="116">C27+20</f>
        <v>43521</v>
      </c>
      <c r="M28" s="43" t="s">
        <v>48</v>
      </c>
    </row>
    <row r="29" spans="1:21">
      <c r="A29" s="41" t="s">
        <v>343</v>
      </c>
      <c r="B29" s="41">
        <f t="shared" si="5"/>
        <v>43506</v>
      </c>
      <c r="C29" s="41">
        <f t="shared" si="84"/>
        <v>43508</v>
      </c>
      <c r="D29" s="41">
        <f t="shared" ref="D29" si="117">B29+3</f>
        <v>43509</v>
      </c>
      <c r="E29" s="193" t="s">
        <v>377</v>
      </c>
      <c r="F29" s="193">
        <f t="shared" ref="F29" si="118">B29+9</f>
        <v>43515</v>
      </c>
      <c r="G29" s="193">
        <f t="shared" ref="G29" si="119">B29+10</f>
        <v>43516</v>
      </c>
      <c r="H29" s="193">
        <f t="shared" ref="H29" si="120">B29+16</f>
        <v>43522</v>
      </c>
      <c r="I29" s="193">
        <f t="shared" ref="I29" si="121">B29+16</f>
        <v>43522</v>
      </c>
      <c r="J29" s="193">
        <f t="shared" ref="J29" si="122">B29+18</f>
        <v>43524</v>
      </c>
      <c r="K29" s="193">
        <f t="shared" ref="K29" si="123">B29+19</f>
        <v>43525</v>
      </c>
      <c r="L29" s="193">
        <f t="shared" ref="L29" si="124">B29+19</f>
        <v>43525</v>
      </c>
      <c r="M29" s="43" t="s">
        <v>47</v>
      </c>
    </row>
    <row r="30" spans="1:21">
      <c r="A30" s="194" t="s">
        <v>350</v>
      </c>
      <c r="B30" s="41">
        <f t="shared" ref="B30" si="125">B28+8</f>
        <v>43517</v>
      </c>
      <c r="C30" s="41">
        <f t="shared" si="84"/>
        <v>43519</v>
      </c>
      <c r="D30" s="41"/>
      <c r="E30" s="196" t="s">
        <v>381</v>
      </c>
      <c r="F30" s="196">
        <f t="shared" ref="F30" si="126">B29+10</f>
        <v>43516</v>
      </c>
      <c r="G30" s="196">
        <f t="shared" ref="G30" si="127">B29+12</f>
        <v>43518</v>
      </c>
      <c r="H30" s="196">
        <f t="shared" ref="H30" si="128">B29+17</f>
        <v>43523</v>
      </c>
      <c r="I30" s="196">
        <f t="shared" ref="I30" si="129">B29+18</f>
        <v>43524</v>
      </c>
      <c r="J30" s="196">
        <f t="shared" ref="J30" si="130">B29+19</f>
        <v>43525</v>
      </c>
      <c r="K30" s="196">
        <f t="shared" ref="K30" si="131">B29+20</f>
        <v>43526</v>
      </c>
      <c r="L30" s="196">
        <f t="shared" ref="L30" si="132">C29+20</f>
        <v>43528</v>
      </c>
      <c r="M30" s="43" t="s">
        <v>48</v>
      </c>
    </row>
    <row r="31" spans="1:21">
      <c r="A31" s="41" t="s">
        <v>344</v>
      </c>
      <c r="B31" s="41">
        <f t="shared" si="5"/>
        <v>43513</v>
      </c>
      <c r="C31" s="41">
        <f t="shared" si="84"/>
        <v>43515</v>
      </c>
      <c r="D31" s="41">
        <f t="shared" ref="D31" si="133">B31+3</f>
        <v>43516</v>
      </c>
      <c r="E31" s="193" t="s">
        <v>378</v>
      </c>
      <c r="F31" s="193">
        <f t="shared" ref="F31" si="134">B31+9</f>
        <v>43522</v>
      </c>
      <c r="G31" s="193">
        <f t="shared" ref="G31" si="135">B31+10</f>
        <v>43523</v>
      </c>
      <c r="H31" s="193">
        <f t="shared" ref="H31" si="136">B31+16</f>
        <v>43529</v>
      </c>
      <c r="I31" s="193">
        <f t="shared" ref="I31" si="137">B31+16</f>
        <v>43529</v>
      </c>
      <c r="J31" s="193">
        <f t="shared" ref="J31" si="138">B31+18</f>
        <v>43531</v>
      </c>
      <c r="K31" s="193">
        <f t="shared" ref="K31" si="139">B31+19</f>
        <v>43532</v>
      </c>
      <c r="L31" s="193">
        <f t="shared" ref="L31" si="140">B31+19</f>
        <v>43532</v>
      </c>
      <c r="M31" s="43" t="s">
        <v>47</v>
      </c>
    </row>
    <row r="32" spans="1:21">
      <c r="A32" s="194" t="s">
        <v>350</v>
      </c>
      <c r="B32" s="41">
        <f t="shared" ref="B32" si="141">B30+8</f>
        <v>43525</v>
      </c>
      <c r="C32" s="41">
        <f t="shared" si="84"/>
        <v>43527</v>
      </c>
      <c r="D32" s="41"/>
      <c r="E32" s="196" t="s">
        <v>382</v>
      </c>
      <c r="F32" s="196">
        <f t="shared" ref="F32" si="142">B31+10</f>
        <v>43523</v>
      </c>
      <c r="G32" s="196">
        <f t="shared" ref="G32" si="143">B31+12</f>
        <v>43525</v>
      </c>
      <c r="H32" s="196">
        <f t="shared" ref="H32" si="144">B31+17</f>
        <v>43530</v>
      </c>
      <c r="I32" s="196">
        <f t="shared" ref="I32" si="145">B31+18</f>
        <v>43531</v>
      </c>
      <c r="J32" s="196">
        <f t="shared" ref="J32" si="146">B31+19</f>
        <v>43532</v>
      </c>
      <c r="K32" s="196">
        <f t="shared" ref="K32:L32" si="147">B31+20</f>
        <v>43533</v>
      </c>
      <c r="L32" s="196">
        <f t="shared" si="147"/>
        <v>43535</v>
      </c>
      <c r="M32" s="43" t="s">
        <v>48</v>
      </c>
    </row>
    <row r="34" spans="1:13" s="58" customFormat="1" ht="13.8" customHeight="1">
      <c r="A34" s="26"/>
      <c r="B34" s="27"/>
      <c r="C34" s="27"/>
      <c r="D34" s="27"/>
      <c r="E34" s="54"/>
      <c r="F34" s="57"/>
      <c r="G34" s="26"/>
      <c r="H34" s="26"/>
      <c r="I34" s="26"/>
      <c r="J34" s="26"/>
      <c r="K34" s="26"/>
      <c r="L34" s="26"/>
      <c r="M34" s="15"/>
    </row>
    <row r="35" spans="1:13" s="235" customFormat="1" ht="15">
      <c r="A35" s="276" t="s">
        <v>16</v>
      </c>
      <c r="B35" s="276"/>
      <c r="C35" s="276"/>
      <c r="D35" s="276"/>
      <c r="E35" s="276"/>
      <c r="F35" s="276"/>
      <c r="G35" s="276"/>
      <c r="H35" s="276"/>
      <c r="K35" s="236"/>
    </row>
    <row r="36" spans="1:13" s="235" customFormat="1" ht="15">
      <c r="A36" s="140" t="s">
        <v>461</v>
      </c>
      <c r="B36" s="140"/>
      <c r="C36" s="141"/>
      <c r="D36" s="141"/>
      <c r="E36" s="141"/>
      <c r="F36" s="141"/>
      <c r="G36" s="141"/>
      <c r="H36" s="141"/>
      <c r="I36" s="133"/>
      <c r="J36" s="133"/>
      <c r="K36" s="133"/>
    </row>
    <row r="37" spans="1:13" s="235" customFormat="1" ht="15">
      <c r="A37" s="140" t="s">
        <v>462</v>
      </c>
      <c r="B37" s="140"/>
      <c r="C37" s="141"/>
      <c r="D37" s="141"/>
      <c r="E37" s="141"/>
      <c r="F37" s="141"/>
      <c r="G37" s="141"/>
      <c r="H37" s="141"/>
      <c r="I37" s="133"/>
      <c r="J37" s="133"/>
      <c r="K37" s="133"/>
    </row>
    <row r="38" spans="1:13" s="235" customFormat="1" ht="15">
      <c r="A38" s="140" t="s">
        <v>463</v>
      </c>
      <c r="B38" s="140"/>
      <c r="C38" s="141"/>
      <c r="D38" s="141"/>
      <c r="E38" s="141"/>
      <c r="F38" s="141"/>
      <c r="G38" s="141"/>
      <c r="H38" s="141"/>
      <c r="I38" s="133"/>
      <c r="J38" s="133"/>
      <c r="K38" s="133"/>
    </row>
    <row r="39" spans="1:13" s="235" customFormat="1" ht="15">
      <c r="A39" s="237"/>
      <c r="B39" s="237"/>
      <c r="C39" s="238"/>
      <c r="D39" s="238"/>
      <c r="E39" s="238"/>
      <c r="F39" s="238"/>
      <c r="G39" s="238"/>
      <c r="H39" s="238"/>
      <c r="I39" s="239"/>
      <c r="J39" s="239"/>
      <c r="K39" s="239"/>
    </row>
    <row r="40" spans="1:13" s="235" customFormat="1" ht="15">
      <c r="A40" s="240" t="s">
        <v>464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1"/>
    </row>
    <row r="41" spans="1:13" s="235" customFormat="1" ht="15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</row>
    <row r="42" spans="1:13" s="235" customFormat="1" ht="15">
      <c r="A42" s="242" t="s">
        <v>465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1"/>
    </row>
    <row r="43" spans="1:13" s="235" customFormat="1" ht="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</row>
    <row r="44" spans="1:13" s="235" customFormat="1" ht="15">
      <c r="A44" s="243" t="s">
        <v>466</v>
      </c>
      <c r="B44" s="239"/>
      <c r="C44" s="239"/>
      <c r="D44" s="239"/>
      <c r="E44" s="243" t="s">
        <v>467</v>
      </c>
      <c r="F44" s="239"/>
      <c r="G44" s="239"/>
      <c r="H44" s="239"/>
      <c r="I44" s="239"/>
      <c r="J44" s="239"/>
      <c r="K44" s="239"/>
    </row>
    <row r="45" spans="1:13" s="235" customFormat="1" ht="15">
      <c r="A45" s="244" t="s">
        <v>468</v>
      </c>
      <c r="B45" s="241" t="s">
        <v>469</v>
      </c>
      <c r="C45" s="241"/>
      <c r="D45" s="241"/>
      <c r="E45" s="244" t="s">
        <v>468</v>
      </c>
      <c r="F45" s="241" t="s">
        <v>470</v>
      </c>
      <c r="G45" s="241"/>
      <c r="H45" s="241"/>
      <c r="I45" s="241"/>
      <c r="J45" s="241"/>
      <c r="K45" s="241"/>
    </row>
    <row r="46" spans="1:13" s="235" customFormat="1" ht="15">
      <c r="A46" s="244" t="s">
        <v>471</v>
      </c>
      <c r="B46" s="241" t="s">
        <v>472</v>
      </c>
      <c r="C46" s="241"/>
      <c r="D46" s="241"/>
      <c r="E46" s="244" t="s">
        <v>471</v>
      </c>
      <c r="F46" s="241" t="s">
        <v>470</v>
      </c>
      <c r="G46" s="241"/>
      <c r="H46" s="241"/>
      <c r="I46" s="241"/>
      <c r="J46" s="241"/>
      <c r="K46" s="241"/>
    </row>
    <row r="47" spans="1:13" s="235" customFormat="1" ht="15">
      <c r="A47" s="244" t="s">
        <v>473</v>
      </c>
      <c r="B47" s="241" t="s">
        <v>474</v>
      </c>
      <c r="C47" s="241"/>
      <c r="D47" s="241"/>
      <c r="E47" s="244" t="s">
        <v>473</v>
      </c>
      <c r="F47" s="241" t="s">
        <v>475</v>
      </c>
      <c r="G47" s="241"/>
      <c r="H47" s="241"/>
      <c r="I47" s="241"/>
      <c r="J47" s="241"/>
      <c r="K47" s="241"/>
    </row>
    <row r="48" spans="1:13" s="235" customFormat="1" ht="15">
      <c r="A48" s="243" t="s">
        <v>476</v>
      </c>
      <c r="B48" s="239"/>
      <c r="C48" s="239"/>
      <c r="D48" s="239"/>
      <c r="E48" s="243" t="s">
        <v>477</v>
      </c>
      <c r="F48" s="239"/>
      <c r="G48" s="239"/>
      <c r="H48" s="239"/>
      <c r="I48" s="239"/>
      <c r="J48" s="239"/>
      <c r="K48" s="239"/>
    </row>
    <row r="49" spans="1:11" s="235" customFormat="1" ht="15">
      <c r="A49" s="244" t="s">
        <v>468</v>
      </c>
      <c r="B49" s="241" t="s">
        <v>478</v>
      </c>
      <c r="C49" s="241"/>
      <c r="D49" s="241"/>
      <c r="E49" s="244" t="s">
        <v>468</v>
      </c>
      <c r="F49" s="241" t="s">
        <v>479</v>
      </c>
      <c r="G49" s="241"/>
      <c r="H49" s="241"/>
      <c r="I49" s="241"/>
      <c r="J49" s="241"/>
      <c r="K49" s="241"/>
    </row>
    <row r="50" spans="1:11" s="235" customFormat="1" ht="15">
      <c r="A50" s="244" t="s">
        <v>471</v>
      </c>
      <c r="B50" s="241" t="s">
        <v>478</v>
      </c>
      <c r="C50" s="241"/>
      <c r="D50" s="241"/>
      <c r="E50" s="244" t="s">
        <v>471</v>
      </c>
      <c r="F50" s="241" t="s">
        <v>479</v>
      </c>
      <c r="G50" s="241"/>
      <c r="H50" s="241"/>
      <c r="I50" s="241"/>
      <c r="J50" s="241"/>
      <c r="K50" s="241"/>
    </row>
    <row r="51" spans="1:11" s="235" customFormat="1" ht="15">
      <c r="A51" s="244" t="s">
        <v>473</v>
      </c>
      <c r="B51" s="241" t="s">
        <v>480</v>
      </c>
      <c r="C51" s="241"/>
      <c r="D51" s="241"/>
      <c r="E51" s="244" t="s">
        <v>473</v>
      </c>
      <c r="F51" s="241" t="s">
        <v>481</v>
      </c>
      <c r="G51" s="241"/>
      <c r="H51" s="241"/>
      <c r="I51" s="241"/>
      <c r="J51" s="241"/>
      <c r="K51" s="241"/>
    </row>
    <row r="52" spans="1:11" s="235" customFormat="1" ht="15">
      <c r="A52" s="244"/>
      <c r="B52" s="241"/>
      <c r="C52" s="241"/>
      <c r="D52" s="241"/>
      <c r="E52" s="241"/>
      <c r="F52" s="241"/>
      <c r="G52" s="241"/>
      <c r="H52" s="241"/>
      <c r="I52" s="241"/>
      <c r="J52" s="241"/>
      <c r="K52" s="241"/>
    </row>
    <row r="53" spans="1:11" s="235" customFormat="1" ht="15">
      <c r="A53" s="244" t="s">
        <v>482</v>
      </c>
      <c r="B53" s="242" t="s">
        <v>483</v>
      </c>
      <c r="C53" s="241"/>
      <c r="D53" s="241"/>
      <c r="E53" s="241"/>
      <c r="F53" s="241"/>
      <c r="G53" s="241"/>
      <c r="H53" s="241"/>
      <c r="I53" s="241"/>
      <c r="J53" s="241"/>
      <c r="K53" s="241"/>
    </row>
    <row r="54" spans="1:11" s="235" customFormat="1" ht="15">
      <c r="A54" s="239"/>
      <c r="B54" s="239"/>
      <c r="C54" s="239"/>
      <c r="D54" s="239"/>
      <c r="E54" s="239"/>
      <c r="F54" s="239"/>
      <c r="G54" s="239"/>
      <c r="H54" s="239"/>
      <c r="I54" s="239"/>
      <c r="J54" s="239"/>
      <c r="K54" s="239"/>
    </row>
  </sheetData>
  <mergeCells count="3">
    <mergeCell ref="H4:I4"/>
    <mergeCell ref="J4:L4"/>
    <mergeCell ref="A35:H35"/>
  </mergeCells>
  <phoneticPr fontId="53" type="noConversion"/>
  <hyperlinks>
    <hyperlink ref="A42" r:id="rId1" xr:uid="{00000000-0004-0000-1400-000000000000}"/>
    <hyperlink ref="B53" r:id="rId2" xr:uid="{00000000-0004-0000-1400-000001000000}"/>
  </hyperlinks>
  <pageMargins left="0.25" right="0.25" top="0.75" bottom="0.75" header="0.3" footer="0.3"/>
  <pageSetup orientation="landscape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7"/>
  <sheetViews>
    <sheetView zoomScale="85" zoomScaleNormal="85" zoomScaleSheetLayoutView="100" workbookViewId="0">
      <selection activeCell="A27" sqref="A27:XFD27"/>
    </sheetView>
  </sheetViews>
  <sheetFormatPr defaultColWidth="9" defaultRowHeight="15"/>
  <cols>
    <col min="1" max="1" width="29.81640625" style="76" customWidth="1"/>
    <col min="2" max="2" width="7.26953125" style="70" customWidth="1"/>
    <col min="3" max="3" width="6.7265625" style="70" customWidth="1"/>
    <col min="4" max="4" width="27.7265625" style="70" customWidth="1"/>
    <col min="5" max="5" width="6.81640625" style="70" customWidth="1"/>
    <col min="6" max="6" width="10.08984375" style="70" hidden="1" customWidth="1"/>
    <col min="7" max="8" width="10.08984375" style="70" customWidth="1"/>
    <col min="9" max="9" width="10.08984375" style="70" hidden="1" customWidth="1"/>
    <col min="10" max="10" width="10.08984375" style="70" customWidth="1"/>
    <col min="11" max="16384" width="9" style="70"/>
  </cols>
  <sheetData>
    <row r="1" spans="1:10" ht="56.4" customHeight="1">
      <c r="A1" s="19" t="s">
        <v>18</v>
      </c>
      <c r="B1" s="59"/>
      <c r="C1" s="68" t="s">
        <v>10</v>
      </c>
      <c r="D1" s="231" t="s">
        <v>19</v>
      </c>
      <c r="E1" s="58"/>
      <c r="F1" s="60"/>
    </row>
    <row r="2" spans="1:10" ht="18" customHeight="1">
      <c r="A2" s="3" t="s">
        <v>431</v>
      </c>
      <c r="B2" s="71"/>
      <c r="C2" s="67"/>
      <c r="D2" s="378" t="s">
        <v>433</v>
      </c>
      <c r="E2" s="378"/>
      <c r="F2" s="378"/>
      <c r="G2" s="378"/>
    </row>
    <row r="3" spans="1:10">
      <c r="A3" s="3" t="s">
        <v>430</v>
      </c>
      <c r="B3" s="71"/>
      <c r="C3" s="71"/>
      <c r="D3" s="379" t="s">
        <v>434</v>
      </c>
      <c r="E3" s="379"/>
      <c r="F3" s="379"/>
      <c r="G3" s="379"/>
    </row>
    <row r="4" spans="1:10">
      <c r="A4" s="17" t="s">
        <v>49</v>
      </c>
      <c r="B4" s="59"/>
      <c r="C4" s="67"/>
      <c r="D4" s="67"/>
      <c r="E4" s="58"/>
      <c r="F4" s="58"/>
    </row>
    <row r="6" spans="1:10" s="76" customFormat="1" ht="30" customHeight="1">
      <c r="A6" s="85" t="s">
        <v>0</v>
      </c>
      <c r="B6" s="75" t="s">
        <v>1</v>
      </c>
      <c r="C6" s="75" t="s">
        <v>28</v>
      </c>
      <c r="D6" s="85" t="s">
        <v>3</v>
      </c>
      <c r="E6" s="75" t="s">
        <v>28</v>
      </c>
      <c r="F6" s="62" t="s">
        <v>11</v>
      </c>
      <c r="G6" s="62" t="s">
        <v>12</v>
      </c>
      <c r="H6" s="62" t="s">
        <v>13</v>
      </c>
      <c r="I6" s="62" t="s">
        <v>14</v>
      </c>
      <c r="J6" s="62" t="s">
        <v>15</v>
      </c>
    </row>
    <row r="7" spans="1:10" s="76" customFormat="1" ht="30" customHeight="1">
      <c r="A7" s="85" t="s">
        <v>4</v>
      </c>
      <c r="B7" s="64" t="s">
        <v>5</v>
      </c>
      <c r="C7" s="64" t="s">
        <v>6</v>
      </c>
      <c r="D7" s="85" t="s">
        <v>4</v>
      </c>
      <c r="E7" s="64" t="s">
        <v>5</v>
      </c>
      <c r="F7" s="64" t="s">
        <v>6</v>
      </c>
      <c r="G7" s="64" t="s">
        <v>6</v>
      </c>
      <c r="H7" s="64" t="s">
        <v>6</v>
      </c>
      <c r="I7" s="64" t="s">
        <v>6</v>
      </c>
      <c r="J7" s="64" t="s">
        <v>6</v>
      </c>
    </row>
    <row r="8" spans="1:10" s="76" customFormat="1" ht="18" customHeight="1">
      <c r="A8" s="227" t="s">
        <v>334</v>
      </c>
      <c r="B8" s="225">
        <v>43430</v>
      </c>
      <c r="C8" s="225">
        <f>B8+3</f>
        <v>43433</v>
      </c>
      <c r="D8" s="62" t="s">
        <v>351</v>
      </c>
      <c r="E8" s="225">
        <f>B8+6</f>
        <v>43436</v>
      </c>
      <c r="F8" s="225">
        <f>B8+10</f>
        <v>43440</v>
      </c>
      <c r="G8" s="225">
        <f>B8+11</f>
        <v>43441</v>
      </c>
      <c r="H8" s="225">
        <f>B8+13</f>
        <v>43443</v>
      </c>
      <c r="I8" s="225">
        <f>B8+15</f>
        <v>43445</v>
      </c>
      <c r="J8" s="225">
        <f>B8+15</f>
        <v>43445</v>
      </c>
    </row>
    <row r="9" spans="1:10" s="76" customFormat="1" ht="18" customHeight="1">
      <c r="A9" s="227" t="s">
        <v>292</v>
      </c>
      <c r="B9" s="225">
        <f>B8+6</f>
        <v>43436</v>
      </c>
      <c r="C9" s="225">
        <f t="shared" ref="C9" si="0">B9+3</f>
        <v>43439</v>
      </c>
      <c r="D9" s="62" t="s">
        <v>352</v>
      </c>
      <c r="E9" s="225">
        <f>B9+6</f>
        <v>43442</v>
      </c>
      <c r="F9" s="225">
        <f t="shared" ref="F9:F24" si="1">F8+7</f>
        <v>43447</v>
      </c>
      <c r="G9" s="225">
        <f>B9+12</f>
        <v>43448</v>
      </c>
      <c r="H9" s="225">
        <f>B9+13</f>
        <v>43449</v>
      </c>
      <c r="I9" s="225">
        <f>B9+15</f>
        <v>43451</v>
      </c>
      <c r="J9" s="225">
        <f>B9+17</f>
        <v>43453</v>
      </c>
    </row>
    <row r="10" spans="1:10" s="76" customFormat="1" ht="18" customHeight="1">
      <c r="A10" s="227" t="s">
        <v>335</v>
      </c>
      <c r="B10" s="225">
        <f t="shared" ref="B10:B24" si="2">B9+7</f>
        <v>43443</v>
      </c>
      <c r="C10" s="225">
        <f t="shared" ref="C10" si="3">B10+3</f>
        <v>43446</v>
      </c>
      <c r="D10" s="62" t="s">
        <v>353</v>
      </c>
      <c r="E10" s="225">
        <f>B10+6</f>
        <v>43449</v>
      </c>
      <c r="F10" s="225">
        <f t="shared" si="1"/>
        <v>43454</v>
      </c>
      <c r="G10" s="225">
        <f t="shared" ref="G10" si="4">B10+12</f>
        <v>43455</v>
      </c>
      <c r="H10" s="225">
        <f t="shared" ref="H10" si="5">B10+13</f>
        <v>43456</v>
      </c>
      <c r="I10" s="225">
        <f t="shared" ref="I10" si="6">B10+15</f>
        <v>43458</v>
      </c>
      <c r="J10" s="225">
        <f t="shared" ref="J10" si="7">B10+17</f>
        <v>43460</v>
      </c>
    </row>
    <row r="11" spans="1:10" s="76" customFormat="1" ht="18" customHeight="1">
      <c r="A11" s="227" t="s">
        <v>336</v>
      </c>
      <c r="B11" s="225">
        <f t="shared" si="2"/>
        <v>43450</v>
      </c>
      <c r="C11" s="225">
        <f t="shared" ref="C11" si="8">B11+3</f>
        <v>43453</v>
      </c>
      <c r="D11" s="62" t="s">
        <v>354</v>
      </c>
      <c r="E11" s="225">
        <f t="shared" ref="E11" si="9">B11+6</f>
        <v>43456</v>
      </c>
      <c r="F11" s="225">
        <f t="shared" si="1"/>
        <v>43461</v>
      </c>
      <c r="G11" s="225">
        <f t="shared" ref="G11" si="10">B11+12</f>
        <v>43462</v>
      </c>
      <c r="H11" s="225">
        <f t="shared" ref="H11" si="11">B11+13</f>
        <v>43463</v>
      </c>
      <c r="I11" s="225">
        <f t="shared" ref="I11" si="12">B11+15</f>
        <v>43465</v>
      </c>
      <c r="J11" s="225">
        <f t="shared" ref="J11" si="13">B11+17</f>
        <v>43467</v>
      </c>
    </row>
    <row r="12" spans="1:10" s="76" customFormat="1" ht="18" customHeight="1">
      <c r="A12" s="227" t="s">
        <v>337</v>
      </c>
      <c r="B12" s="225">
        <f t="shared" si="2"/>
        <v>43457</v>
      </c>
      <c r="C12" s="225">
        <f t="shared" ref="C12" si="14">B12+3</f>
        <v>43460</v>
      </c>
      <c r="D12" s="62" t="s">
        <v>355</v>
      </c>
      <c r="E12" s="225">
        <f t="shared" ref="E12" si="15">B12+6</f>
        <v>43463</v>
      </c>
      <c r="F12" s="225">
        <f t="shared" si="1"/>
        <v>43468</v>
      </c>
      <c r="G12" s="225">
        <f t="shared" ref="G12" si="16">B12+12</f>
        <v>43469</v>
      </c>
      <c r="H12" s="225">
        <f t="shared" ref="H12" si="17">B12+13</f>
        <v>43470</v>
      </c>
      <c r="I12" s="225">
        <f t="shared" ref="I12" si="18">B12+15</f>
        <v>43472</v>
      </c>
      <c r="J12" s="225">
        <f t="shared" ref="J12" si="19">B12+17</f>
        <v>43474</v>
      </c>
    </row>
    <row r="13" spans="1:10" s="76" customFormat="1" ht="18" customHeight="1">
      <c r="A13" s="227" t="s">
        <v>338</v>
      </c>
      <c r="B13" s="225">
        <f t="shared" si="2"/>
        <v>43464</v>
      </c>
      <c r="C13" s="225">
        <f t="shared" ref="C13" si="20">B13+3</f>
        <v>43467</v>
      </c>
      <c r="D13" s="62" t="s">
        <v>356</v>
      </c>
      <c r="E13" s="225">
        <f t="shared" ref="E13" si="21">B13+6</f>
        <v>43470</v>
      </c>
      <c r="F13" s="225">
        <f t="shared" si="1"/>
        <v>43475</v>
      </c>
      <c r="G13" s="225">
        <f t="shared" ref="G13" si="22">B13+12</f>
        <v>43476</v>
      </c>
      <c r="H13" s="225">
        <f t="shared" ref="H13" si="23">B13+13</f>
        <v>43477</v>
      </c>
      <c r="I13" s="225">
        <f t="shared" ref="I13" si="24">B13+15</f>
        <v>43479</v>
      </c>
      <c r="J13" s="225">
        <f t="shared" ref="J13" si="25">B13+17</f>
        <v>43481</v>
      </c>
    </row>
    <row r="14" spans="1:10" s="76" customFormat="1" ht="18" customHeight="1">
      <c r="A14" s="226" t="s">
        <v>339</v>
      </c>
      <c r="B14" s="225">
        <f t="shared" si="2"/>
        <v>43471</v>
      </c>
      <c r="C14" s="225">
        <f t="shared" ref="C14" si="26">B14+3</f>
        <v>43474</v>
      </c>
      <c r="D14" s="62" t="s">
        <v>357</v>
      </c>
      <c r="E14" s="225">
        <f t="shared" ref="E14" si="27">B14+6</f>
        <v>43477</v>
      </c>
      <c r="F14" s="225">
        <f t="shared" si="1"/>
        <v>43482</v>
      </c>
      <c r="G14" s="225">
        <f t="shared" ref="G14" si="28">B14+12</f>
        <v>43483</v>
      </c>
      <c r="H14" s="225">
        <f t="shared" ref="H14" si="29">B14+13</f>
        <v>43484</v>
      </c>
      <c r="I14" s="225">
        <f t="shared" ref="I14" si="30">B14+15</f>
        <v>43486</v>
      </c>
      <c r="J14" s="225">
        <f t="shared" ref="J14" si="31">B14+17</f>
        <v>43488</v>
      </c>
    </row>
    <row r="15" spans="1:10" s="76" customFormat="1" ht="18" customHeight="1">
      <c r="A15" s="227" t="s">
        <v>340</v>
      </c>
      <c r="B15" s="225">
        <f t="shared" si="2"/>
        <v>43478</v>
      </c>
      <c r="C15" s="225">
        <f t="shared" ref="C15" si="32">B15+3</f>
        <v>43481</v>
      </c>
      <c r="D15" s="62" t="s">
        <v>358</v>
      </c>
      <c r="E15" s="225">
        <f t="shared" ref="E15" si="33">B15+6</f>
        <v>43484</v>
      </c>
      <c r="F15" s="225">
        <f t="shared" si="1"/>
        <v>43489</v>
      </c>
      <c r="G15" s="225">
        <f t="shared" ref="G15" si="34">B15+12</f>
        <v>43490</v>
      </c>
      <c r="H15" s="225">
        <f t="shared" ref="H15" si="35">B15+13</f>
        <v>43491</v>
      </c>
      <c r="I15" s="225">
        <f t="shared" ref="I15" si="36">B15+15</f>
        <v>43493</v>
      </c>
      <c r="J15" s="225">
        <f t="shared" ref="J15" si="37">B15+17</f>
        <v>43495</v>
      </c>
    </row>
    <row r="16" spans="1:10" s="76" customFormat="1" ht="18" customHeight="1">
      <c r="A16" s="227" t="s">
        <v>142</v>
      </c>
      <c r="B16" s="225">
        <f t="shared" si="2"/>
        <v>43485</v>
      </c>
      <c r="C16" s="225">
        <f t="shared" ref="C16" si="38">B16+3</f>
        <v>43488</v>
      </c>
      <c r="D16" s="62" t="s">
        <v>359</v>
      </c>
      <c r="E16" s="225">
        <f t="shared" ref="E16" si="39">B16+6</f>
        <v>43491</v>
      </c>
      <c r="F16" s="225">
        <f t="shared" si="1"/>
        <v>43496</v>
      </c>
      <c r="G16" s="225">
        <f t="shared" ref="G16" si="40">B16+12</f>
        <v>43497</v>
      </c>
      <c r="H16" s="225">
        <f t="shared" ref="H16" si="41">B16+13</f>
        <v>43498</v>
      </c>
      <c r="I16" s="225">
        <f t="shared" ref="I16" si="42">B16+15</f>
        <v>43500</v>
      </c>
      <c r="J16" s="225">
        <f t="shared" ref="J16" si="43">B16+17</f>
        <v>43502</v>
      </c>
    </row>
    <row r="17" spans="1:11" s="76" customFormat="1" ht="18" customHeight="1">
      <c r="A17" s="227" t="s">
        <v>341</v>
      </c>
      <c r="B17" s="225">
        <f t="shared" si="2"/>
        <v>43492</v>
      </c>
      <c r="C17" s="225">
        <f t="shared" ref="C17" si="44">B17+3</f>
        <v>43495</v>
      </c>
      <c r="D17" s="62" t="s">
        <v>360</v>
      </c>
      <c r="E17" s="225">
        <f t="shared" ref="E17" si="45">B17+6</f>
        <v>43498</v>
      </c>
      <c r="F17" s="225">
        <f t="shared" si="1"/>
        <v>43503</v>
      </c>
      <c r="G17" s="225">
        <f t="shared" ref="G17" si="46">B17+12</f>
        <v>43504</v>
      </c>
      <c r="H17" s="225">
        <f t="shared" ref="H17" si="47">B17+13</f>
        <v>43505</v>
      </c>
      <c r="I17" s="225">
        <f t="shared" ref="I17" si="48">B17+15</f>
        <v>43507</v>
      </c>
      <c r="J17" s="225">
        <f t="shared" ref="J17" si="49">B17+17</f>
        <v>43509</v>
      </c>
    </row>
    <row r="18" spans="1:11" s="76" customFormat="1" ht="18" customHeight="1">
      <c r="A18" s="227" t="s">
        <v>342</v>
      </c>
      <c r="B18" s="225">
        <f t="shared" si="2"/>
        <v>43499</v>
      </c>
      <c r="C18" s="225">
        <f t="shared" ref="C18" si="50">B18+3</f>
        <v>43502</v>
      </c>
      <c r="D18" s="62" t="s">
        <v>361</v>
      </c>
      <c r="E18" s="225">
        <f t="shared" ref="E18" si="51">B18+6</f>
        <v>43505</v>
      </c>
      <c r="F18" s="225">
        <f t="shared" si="1"/>
        <v>43510</v>
      </c>
      <c r="G18" s="225">
        <f t="shared" ref="G18" si="52">B18+12</f>
        <v>43511</v>
      </c>
      <c r="H18" s="225">
        <f t="shared" ref="H18" si="53">B18+13</f>
        <v>43512</v>
      </c>
      <c r="I18" s="225">
        <f t="shared" ref="I18" si="54">B18+15</f>
        <v>43514</v>
      </c>
      <c r="J18" s="225">
        <f t="shared" ref="J18" si="55">B18+17</f>
        <v>43516</v>
      </c>
    </row>
    <row r="19" spans="1:11" s="76" customFormat="1" ht="18" customHeight="1">
      <c r="A19" s="227" t="s">
        <v>343</v>
      </c>
      <c r="B19" s="225">
        <f t="shared" si="2"/>
        <v>43506</v>
      </c>
      <c r="C19" s="225">
        <f t="shared" ref="C19" si="56">B19+3</f>
        <v>43509</v>
      </c>
      <c r="D19" s="62" t="s">
        <v>362</v>
      </c>
      <c r="E19" s="225">
        <f t="shared" ref="E19" si="57">B19+6</f>
        <v>43512</v>
      </c>
      <c r="F19" s="225">
        <f t="shared" si="1"/>
        <v>43517</v>
      </c>
      <c r="G19" s="225">
        <f t="shared" ref="G19" si="58">B19+12</f>
        <v>43518</v>
      </c>
      <c r="H19" s="225">
        <f t="shared" ref="H19" si="59">B19+13</f>
        <v>43519</v>
      </c>
      <c r="I19" s="225">
        <f t="shared" ref="I19" si="60">B19+15</f>
        <v>43521</v>
      </c>
      <c r="J19" s="225">
        <f t="shared" ref="J19" si="61">B19+17</f>
        <v>43523</v>
      </c>
    </row>
    <row r="20" spans="1:11" s="76" customFormat="1" ht="18" customHeight="1">
      <c r="A20" s="227" t="s">
        <v>344</v>
      </c>
      <c r="B20" s="225">
        <f t="shared" si="2"/>
        <v>43513</v>
      </c>
      <c r="C20" s="225">
        <f t="shared" ref="C20" si="62">B20+3</f>
        <v>43516</v>
      </c>
      <c r="D20" s="62" t="s">
        <v>363</v>
      </c>
      <c r="E20" s="225">
        <f t="shared" ref="E20" si="63">B20+6</f>
        <v>43519</v>
      </c>
      <c r="F20" s="225">
        <f t="shared" si="1"/>
        <v>43524</v>
      </c>
      <c r="G20" s="225">
        <f t="shared" ref="G20" si="64">B20+12</f>
        <v>43525</v>
      </c>
      <c r="H20" s="225">
        <f t="shared" ref="H20" si="65">B20+13</f>
        <v>43526</v>
      </c>
      <c r="I20" s="225">
        <f t="shared" ref="I20" si="66">B20+15</f>
        <v>43528</v>
      </c>
      <c r="J20" s="225">
        <f t="shared" ref="J20" si="67">B20+17</f>
        <v>43530</v>
      </c>
    </row>
    <row r="21" spans="1:11" s="76" customFormat="1" ht="18" customHeight="1">
      <c r="A21" s="227" t="s">
        <v>142</v>
      </c>
      <c r="B21" s="225">
        <f t="shared" si="2"/>
        <v>43520</v>
      </c>
      <c r="C21" s="225">
        <f t="shared" ref="C21" si="68">B21+3</f>
        <v>43523</v>
      </c>
      <c r="D21" s="62" t="s">
        <v>364</v>
      </c>
      <c r="E21" s="225">
        <f t="shared" ref="E21" si="69">B21+6</f>
        <v>43526</v>
      </c>
      <c r="F21" s="225">
        <f t="shared" si="1"/>
        <v>43531</v>
      </c>
      <c r="G21" s="225">
        <f t="shared" ref="G21" si="70">B21+12</f>
        <v>43532</v>
      </c>
      <c r="H21" s="225">
        <f t="shared" ref="H21" si="71">B21+13</f>
        <v>43533</v>
      </c>
      <c r="I21" s="225">
        <f t="shared" ref="I21" si="72">B21+15</f>
        <v>43535</v>
      </c>
      <c r="J21" s="225">
        <f t="shared" ref="J21" si="73">B21+17</f>
        <v>43537</v>
      </c>
    </row>
    <row r="22" spans="1:11" s="76" customFormat="1" ht="18" customHeight="1">
      <c r="A22" s="227" t="s">
        <v>345</v>
      </c>
      <c r="B22" s="225">
        <f t="shared" si="2"/>
        <v>43527</v>
      </c>
      <c r="C22" s="225">
        <f t="shared" ref="C22" si="74">B22+3</f>
        <v>43530</v>
      </c>
      <c r="D22" s="62" t="s">
        <v>365</v>
      </c>
      <c r="E22" s="225">
        <f t="shared" ref="E22" si="75">B22+6</f>
        <v>43533</v>
      </c>
      <c r="F22" s="225">
        <f t="shared" si="1"/>
        <v>43538</v>
      </c>
      <c r="G22" s="225">
        <f t="shared" ref="G22" si="76">B22+12</f>
        <v>43539</v>
      </c>
      <c r="H22" s="225">
        <f t="shared" ref="H22" si="77">B22+13</f>
        <v>43540</v>
      </c>
      <c r="I22" s="225">
        <f t="shared" ref="I22" si="78">B22+15</f>
        <v>43542</v>
      </c>
      <c r="J22" s="225">
        <f t="shared" ref="J22" si="79">B22+17</f>
        <v>43544</v>
      </c>
    </row>
    <row r="23" spans="1:11" s="76" customFormat="1" ht="18" customHeight="1">
      <c r="A23" s="227" t="s">
        <v>346</v>
      </c>
      <c r="B23" s="225">
        <f t="shared" si="2"/>
        <v>43534</v>
      </c>
      <c r="C23" s="225">
        <f t="shared" ref="C23" si="80">B23+3</f>
        <v>43537</v>
      </c>
      <c r="D23" s="62"/>
      <c r="E23" s="225">
        <f t="shared" ref="E23" si="81">B23+6</f>
        <v>43540</v>
      </c>
      <c r="F23" s="225">
        <f t="shared" si="1"/>
        <v>43545</v>
      </c>
      <c r="G23" s="225">
        <f t="shared" ref="G23" si="82">B23+12</f>
        <v>43546</v>
      </c>
      <c r="H23" s="225">
        <f t="shared" ref="H23" si="83">B23+13</f>
        <v>43547</v>
      </c>
      <c r="I23" s="225">
        <f t="shared" ref="I23" si="84">B23+15</f>
        <v>43549</v>
      </c>
      <c r="J23" s="225">
        <f t="shared" ref="J23" si="85">B23+17</f>
        <v>43551</v>
      </c>
    </row>
    <row r="24" spans="1:11" s="76" customFormat="1" ht="18" customHeight="1">
      <c r="A24" s="218" t="s">
        <v>142</v>
      </c>
      <c r="B24" s="201">
        <f t="shared" si="2"/>
        <v>43541</v>
      </c>
      <c r="C24" s="201">
        <f t="shared" ref="C24" si="86">B24+3</f>
        <v>43544</v>
      </c>
      <c r="D24" s="75"/>
      <c r="E24" s="201">
        <f t="shared" ref="E24" si="87">B24+6</f>
        <v>43547</v>
      </c>
      <c r="F24" s="201">
        <f t="shared" si="1"/>
        <v>43552</v>
      </c>
      <c r="G24" s="201">
        <f t="shared" ref="G24" si="88">B24+12</f>
        <v>43553</v>
      </c>
      <c r="H24" s="201">
        <f t="shared" ref="H24" si="89">B24+13</f>
        <v>43554</v>
      </c>
      <c r="I24" s="201">
        <f t="shared" ref="I24" si="90">B24+15</f>
        <v>43556</v>
      </c>
      <c r="J24" s="201">
        <f t="shared" ref="J24" si="91">B24+17</f>
        <v>43558</v>
      </c>
    </row>
    <row r="25" spans="1:11" s="76" customFormat="1" ht="15" customHeight="1">
      <c r="A25" s="33"/>
      <c r="B25" s="195"/>
      <c r="C25" s="195"/>
      <c r="D25" s="63"/>
      <c r="E25" s="195"/>
      <c r="F25" s="195"/>
      <c r="G25" s="195"/>
      <c r="H25" s="195"/>
      <c r="I25" s="195"/>
      <c r="J25" s="195"/>
    </row>
    <row r="26" spans="1:11" s="79" customFormat="1" ht="15.6">
      <c r="A26" s="77" t="s">
        <v>17</v>
      </c>
      <c r="B26" s="77"/>
      <c r="C26" s="77"/>
      <c r="D26" s="77"/>
      <c r="E26" s="78"/>
    </row>
    <row r="27" spans="1:11" s="79" customFormat="1" ht="15.6">
      <c r="A27" s="77"/>
      <c r="B27" s="77"/>
      <c r="C27" s="77"/>
      <c r="D27" s="77"/>
      <c r="E27" s="78"/>
    </row>
    <row r="28" spans="1:11" s="235" customFormat="1">
      <c r="A28" s="380" t="s">
        <v>16</v>
      </c>
      <c r="B28" s="380"/>
      <c r="C28" s="380"/>
      <c r="D28" s="380"/>
      <c r="E28" s="380"/>
      <c r="F28" s="380"/>
      <c r="G28" s="380"/>
      <c r="H28" s="380"/>
      <c r="K28" s="236"/>
    </row>
    <row r="29" spans="1:11" s="235" customFormat="1">
      <c r="A29" s="140" t="s">
        <v>461</v>
      </c>
      <c r="B29" s="140"/>
      <c r="C29" s="141"/>
      <c r="D29" s="141"/>
      <c r="E29" s="141"/>
      <c r="F29" s="141"/>
      <c r="G29" s="141"/>
      <c r="H29" s="141"/>
      <c r="I29" s="133"/>
      <c r="J29" s="133"/>
      <c r="K29" s="133"/>
    </row>
    <row r="30" spans="1:11" s="235" customFormat="1">
      <c r="A30" s="140" t="s">
        <v>462</v>
      </c>
      <c r="B30" s="140"/>
      <c r="C30" s="141"/>
      <c r="D30" s="141"/>
      <c r="E30" s="141"/>
      <c r="F30" s="141"/>
      <c r="G30" s="141"/>
      <c r="H30" s="141"/>
      <c r="I30" s="133"/>
      <c r="J30" s="133"/>
      <c r="K30" s="133"/>
    </row>
    <row r="31" spans="1:11" s="235" customFormat="1">
      <c r="A31" s="140" t="s">
        <v>463</v>
      </c>
      <c r="B31" s="140"/>
      <c r="C31" s="141"/>
      <c r="D31" s="141"/>
      <c r="E31" s="141"/>
      <c r="F31" s="141"/>
      <c r="G31" s="141"/>
      <c r="H31" s="141"/>
      <c r="I31" s="133"/>
      <c r="J31" s="133"/>
      <c r="K31" s="133"/>
    </row>
    <row r="32" spans="1:11" s="235" customFormat="1">
      <c r="A32" s="237"/>
      <c r="B32" s="237"/>
      <c r="C32" s="238"/>
      <c r="D32" s="238"/>
      <c r="E32" s="238"/>
      <c r="F32" s="238"/>
      <c r="G32" s="238"/>
      <c r="H32" s="238"/>
      <c r="I32" s="239"/>
      <c r="J32" s="239"/>
      <c r="K32" s="239"/>
    </row>
    <row r="33" spans="1:11" s="235" customFormat="1">
      <c r="A33" s="240" t="s">
        <v>464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</row>
    <row r="34" spans="1:11" s="235" customFormat="1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</row>
    <row r="35" spans="1:11" s="235" customFormat="1">
      <c r="A35" s="242" t="s">
        <v>465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s="235" customFormat="1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</row>
    <row r="37" spans="1:11" s="235" customFormat="1">
      <c r="A37" s="243" t="s">
        <v>466</v>
      </c>
      <c r="B37" s="239"/>
      <c r="C37" s="239"/>
      <c r="D37" s="239"/>
      <c r="E37" s="243" t="s">
        <v>467</v>
      </c>
      <c r="F37" s="239"/>
      <c r="G37" s="239"/>
      <c r="H37" s="239"/>
      <c r="I37" s="239"/>
      <c r="J37" s="239"/>
      <c r="K37" s="239"/>
    </row>
    <row r="38" spans="1:11" s="235" customFormat="1">
      <c r="A38" s="244" t="s">
        <v>468</v>
      </c>
      <c r="B38" s="241" t="s">
        <v>469</v>
      </c>
      <c r="C38" s="241"/>
      <c r="D38" s="241"/>
      <c r="E38" s="244" t="s">
        <v>468</v>
      </c>
      <c r="F38" s="241" t="s">
        <v>470</v>
      </c>
      <c r="G38" s="241"/>
      <c r="H38" s="241"/>
      <c r="I38" s="241"/>
      <c r="J38" s="241"/>
      <c r="K38" s="241"/>
    </row>
    <row r="39" spans="1:11" s="235" customFormat="1">
      <c r="A39" s="244" t="s">
        <v>471</v>
      </c>
      <c r="B39" s="241" t="s">
        <v>472</v>
      </c>
      <c r="C39" s="241"/>
      <c r="D39" s="241"/>
      <c r="E39" s="244" t="s">
        <v>471</v>
      </c>
      <c r="F39" s="241" t="s">
        <v>470</v>
      </c>
      <c r="G39" s="241"/>
      <c r="H39" s="241"/>
      <c r="I39" s="241"/>
      <c r="J39" s="241"/>
      <c r="K39" s="241"/>
    </row>
    <row r="40" spans="1:11" s="235" customFormat="1">
      <c r="A40" s="244" t="s">
        <v>473</v>
      </c>
      <c r="B40" s="241" t="s">
        <v>474</v>
      </c>
      <c r="C40" s="241"/>
      <c r="D40" s="241"/>
      <c r="E40" s="244" t="s">
        <v>473</v>
      </c>
      <c r="F40" s="241" t="s">
        <v>475</v>
      </c>
      <c r="G40" s="241"/>
      <c r="H40" s="241"/>
      <c r="I40" s="241"/>
      <c r="J40" s="241"/>
      <c r="K40" s="241"/>
    </row>
    <row r="41" spans="1:11" s="235" customFormat="1">
      <c r="A41" s="243" t="s">
        <v>476</v>
      </c>
      <c r="B41" s="239"/>
      <c r="C41" s="239"/>
      <c r="D41" s="239"/>
      <c r="E41" s="243" t="s">
        <v>477</v>
      </c>
      <c r="F41" s="239"/>
      <c r="G41" s="239"/>
      <c r="H41" s="239"/>
      <c r="I41" s="239"/>
      <c r="J41" s="239"/>
      <c r="K41" s="239"/>
    </row>
    <row r="42" spans="1:11" s="235" customFormat="1">
      <c r="A42" s="244" t="s">
        <v>468</v>
      </c>
      <c r="B42" s="241" t="s">
        <v>478</v>
      </c>
      <c r="C42" s="241"/>
      <c r="D42" s="241"/>
      <c r="E42" s="244" t="s">
        <v>468</v>
      </c>
      <c r="F42" s="241" t="s">
        <v>479</v>
      </c>
      <c r="G42" s="241"/>
      <c r="H42" s="241"/>
      <c r="I42" s="241"/>
      <c r="J42" s="241"/>
      <c r="K42" s="241"/>
    </row>
    <row r="43" spans="1:11" s="235" customFormat="1">
      <c r="A43" s="244" t="s">
        <v>471</v>
      </c>
      <c r="B43" s="241" t="s">
        <v>478</v>
      </c>
      <c r="C43" s="241"/>
      <c r="D43" s="241"/>
      <c r="E43" s="244" t="s">
        <v>471</v>
      </c>
      <c r="F43" s="241" t="s">
        <v>479</v>
      </c>
      <c r="G43" s="241"/>
      <c r="H43" s="241"/>
      <c r="I43" s="241"/>
      <c r="J43" s="241"/>
      <c r="K43" s="241"/>
    </row>
    <row r="44" spans="1:11" s="235" customFormat="1">
      <c r="A44" s="244" t="s">
        <v>473</v>
      </c>
      <c r="B44" s="241" t="s">
        <v>480</v>
      </c>
      <c r="C44" s="241"/>
      <c r="D44" s="241"/>
      <c r="E44" s="244" t="s">
        <v>473</v>
      </c>
      <c r="F44" s="241" t="s">
        <v>481</v>
      </c>
      <c r="G44" s="241"/>
      <c r="H44" s="241"/>
      <c r="I44" s="241"/>
      <c r="J44" s="241"/>
      <c r="K44" s="241"/>
    </row>
    <row r="45" spans="1:11" s="235" customFormat="1">
      <c r="A45" s="244"/>
      <c r="B45" s="241"/>
      <c r="C45" s="241"/>
      <c r="D45" s="241"/>
      <c r="E45" s="241"/>
      <c r="F45" s="241"/>
      <c r="G45" s="241"/>
      <c r="H45" s="241"/>
      <c r="I45" s="241"/>
      <c r="J45" s="241"/>
      <c r="K45" s="241"/>
    </row>
    <row r="46" spans="1:11" s="235" customFormat="1">
      <c r="A46" s="244" t="s">
        <v>482</v>
      </c>
      <c r="B46" s="242" t="s">
        <v>483</v>
      </c>
      <c r="C46" s="241"/>
      <c r="D46" s="241"/>
      <c r="E46" s="241"/>
      <c r="F46" s="241"/>
      <c r="G46" s="241"/>
      <c r="H46" s="241"/>
      <c r="I46" s="241"/>
      <c r="J46" s="241"/>
      <c r="K46" s="241"/>
    </row>
    <row r="47" spans="1:11" s="235" customFormat="1">
      <c r="A47" s="239"/>
      <c r="B47" s="239"/>
      <c r="C47" s="239"/>
      <c r="D47" s="239"/>
      <c r="E47" s="239"/>
      <c r="F47" s="239"/>
      <c r="G47" s="239"/>
      <c r="H47" s="239"/>
      <c r="I47" s="239"/>
      <c r="J47" s="239"/>
      <c r="K47" s="239"/>
    </row>
  </sheetData>
  <mergeCells count="3">
    <mergeCell ref="D2:G2"/>
    <mergeCell ref="D3:G3"/>
    <mergeCell ref="A28:H28"/>
  </mergeCells>
  <phoneticPr fontId="13" type="noConversion"/>
  <hyperlinks>
    <hyperlink ref="A35" r:id="rId1" xr:uid="{00000000-0004-0000-1500-000000000000}"/>
    <hyperlink ref="B46" r:id="rId2" xr:uid="{00000000-0004-0000-1500-000001000000}"/>
  </hyperlinks>
  <pageMargins left="0.75" right="0.25" top="0.53" bottom="0.55000000000000004" header="0.5" footer="0.5"/>
  <pageSetup scale="72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workbookViewId="0">
      <selection activeCell="G4" sqref="G1:G1048576"/>
    </sheetView>
  </sheetViews>
  <sheetFormatPr defaultColWidth="9" defaultRowHeight="12.6"/>
  <cols>
    <col min="1" max="1" width="23.7265625" style="26" customWidth="1"/>
    <col min="2" max="2" width="8.08984375" style="27" customWidth="1"/>
    <col min="3" max="3" width="13" style="27" customWidth="1"/>
    <col min="4" max="4" width="22.26953125" style="15" customWidth="1"/>
    <col min="5" max="5" width="9.08984375" style="15" customWidth="1"/>
    <col min="6" max="6" width="9.26953125" style="29" customWidth="1"/>
    <col min="7" max="9" width="7.7265625" style="26" customWidth="1"/>
    <col min="10" max="10" width="20" style="26" hidden="1" customWidth="1"/>
    <col min="11" max="12" width="0" style="26" hidden="1" customWidth="1"/>
    <col min="13" max="16384" width="9" style="26"/>
  </cols>
  <sheetData>
    <row r="1" spans="1:12" s="17" customFormat="1" ht="46.5" customHeight="1">
      <c r="A1" s="19" t="s">
        <v>18</v>
      </c>
      <c r="B1" s="18"/>
      <c r="C1" s="18"/>
      <c r="F1" s="2"/>
      <c r="G1" s="2"/>
      <c r="H1" s="2"/>
      <c r="I1" s="2"/>
    </row>
    <row r="2" spans="1:12" s="23" customFormat="1" ht="17.399999999999999">
      <c r="A2" s="18" t="s">
        <v>20</v>
      </c>
      <c r="B2" s="47"/>
      <c r="C2" s="47"/>
      <c r="D2" s="30" t="s">
        <v>205</v>
      </c>
      <c r="E2" s="30"/>
      <c r="G2" s="24"/>
      <c r="H2" s="24" t="s">
        <v>22</v>
      </c>
      <c r="I2" s="24"/>
    </row>
    <row r="3" spans="1:12" s="23" customFormat="1" ht="14.25" customHeight="1">
      <c r="A3" s="18" t="s">
        <v>21</v>
      </c>
      <c r="B3" s="47"/>
      <c r="C3" s="47"/>
    </row>
    <row r="4" spans="1:12" ht="18" customHeight="1">
      <c r="D4" s="15" t="s">
        <v>22</v>
      </c>
      <c r="F4" s="26"/>
    </row>
    <row r="5" spans="1:12" s="63" customFormat="1" ht="16.5" customHeight="1">
      <c r="A5" s="85" t="s">
        <v>23</v>
      </c>
      <c r="B5" s="62" t="s">
        <v>1</v>
      </c>
      <c r="C5" s="62" t="s">
        <v>39</v>
      </c>
      <c r="D5" s="283" t="s">
        <v>24</v>
      </c>
      <c r="E5" s="284"/>
      <c r="F5" s="62" t="s">
        <v>39</v>
      </c>
      <c r="G5" s="62" t="s">
        <v>26</v>
      </c>
      <c r="H5" s="62" t="s">
        <v>25</v>
      </c>
      <c r="I5" s="62" t="s">
        <v>257</v>
      </c>
    </row>
    <row r="6" spans="1:12" s="63" customFormat="1" ht="21.75" customHeight="1">
      <c r="A6" s="85" t="s">
        <v>4</v>
      </c>
      <c r="B6" s="86" t="s">
        <v>5</v>
      </c>
      <c r="C6" s="86" t="s">
        <v>6</v>
      </c>
      <c r="D6" s="285" t="s">
        <v>27</v>
      </c>
      <c r="E6" s="286"/>
      <c r="F6" s="86" t="s">
        <v>5</v>
      </c>
      <c r="G6" s="86" t="s">
        <v>6</v>
      </c>
      <c r="H6" s="86" t="s">
        <v>6</v>
      </c>
      <c r="I6" s="86" t="s">
        <v>6</v>
      </c>
    </row>
    <row r="7" spans="1:12" s="63" customFormat="1" ht="21.75" customHeight="1">
      <c r="A7" s="198" t="s">
        <v>262</v>
      </c>
      <c r="B7" s="197">
        <v>43343</v>
      </c>
      <c r="C7" s="197">
        <f>+B7+7</f>
        <v>43350</v>
      </c>
      <c r="D7" s="277" t="s">
        <v>283</v>
      </c>
      <c r="E7" s="278"/>
      <c r="F7" s="281">
        <f>B7+14</f>
        <v>43357</v>
      </c>
      <c r="G7" s="281">
        <f>B7+18</f>
        <v>43361</v>
      </c>
      <c r="H7" s="281">
        <f>B7+21</f>
        <v>43364</v>
      </c>
      <c r="I7" s="281">
        <f>B7+23</f>
        <v>43366</v>
      </c>
      <c r="J7" s="198" t="s">
        <v>262</v>
      </c>
      <c r="K7" s="197">
        <v>43343</v>
      </c>
      <c r="L7" s="197">
        <f>+K7+7</f>
        <v>43350</v>
      </c>
    </row>
    <row r="8" spans="1:12" s="58" customFormat="1" ht="21.75" customHeight="1">
      <c r="A8" s="198" t="s">
        <v>263</v>
      </c>
      <c r="B8" s="197">
        <f>B7+3</f>
        <v>43346</v>
      </c>
      <c r="C8" s="197">
        <f>+B8+7</f>
        <v>43353</v>
      </c>
      <c r="D8" s="279"/>
      <c r="E8" s="280"/>
      <c r="F8" s="282"/>
      <c r="G8" s="282"/>
      <c r="H8" s="282"/>
      <c r="I8" s="282"/>
      <c r="J8" s="153" t="s">
        <v>273</v>
      </c>
      <c r="K8" s="41">
        <v>43349</v>
      </c>
      <c r="L8" s="41">
        <f>+K8+8</f>
        <v>43357</v>
      </c>
    </row>
    <row r="9" spans="1:12" s="58" customFormat="1" ht="21.75" customHeight="1">
      <c r="A9" s="153" t="s">
        <v>273</v>
      </c>
      <c r="B9" s="41">
        <v>43349</v>
      </c>
      <c r="C9" s="41">
        <f>+B9+8</f>
        <v>43357</v>
      </c>
      <c r="D9" s="277" t="s">
        <v>284</v>
      </c>
      <c r="E9" s="278"/>
      <c r="F9" s="281">
        <f>B9+15</f>
        <v>43364</v>
      </c>
      <c r="G9" s="281">
        <f>B9+19</f>
        <v>43368</v>
      </c>
      <c r="H9" s="281">
        <f>B9+22</f>
        <v>43371</v>
      </c>
      <c r="I9" s="281">
        <f>B9+24</f>
        <v>43373</v>
      </c>
      <c r="J9" s="198" t="s">
        <v>263</v>
      </c>
      <c r="K9" s="197">
        <f>K7+3</f>
        <v>43346</v>
      </c>
      <c r="L9" s="197">
        <f>+K9+7</f>
        <v>43353</v>
      </c>
    </row>
    <row r="10" spans="1:12" s="58" customFormat="1" ht="21.75" customHeight="1">
      <c r="A10" s="198" t="s">
        <v>264</v>
      </c>
      <c r="B10" s="197">
        <f>B8+6</f>
        <v>43352</v>
      </c>
      <c r="C10" s="197">
        <f t="shared" ref="C10" si="0">+B10+8</f>
        <v>43360</v>
      </c>
      <c r="D10" s="279"/>
      <c r="E10" s="280"/>
      <c r="F10" s="282"/>
      <c r="G10" s="282"/>
      <c r="H10" s="282"/>
      <c r="I10" s="282"/>
      <c r="J10" s="153" t="s">
        <v>274</v>
      </c>
      <c r="K10" s="41">
        <f>K8+7</f>
        <v>43356</v>
      </c>
      <c r="L10" s="41">
        <f>+K10+8</f>
        <v>43364</v>
      </c>
    </row>
    <row r="11" spans="1:12" s="58" customFormat="1" ht="21.75" customHeight="1">
      <c r="A11" s="153" t="s">
        <v>274</v>
      </c>
      <c r="B11" s="41">
        <f>B9+7</f>
        <v>43356</v>
      </c>
      <c r="C11" s="41">
        <f>+B11+8</f>
        <v>43364</v>
      </c>
      <c r="D11" s="277" t="s">
        <v>285</v>
      </c>
      <c r="E11" s="278"/>
      <c r="F11" s="281">
        <f>B11+15</f>
        <v>43371</v>
      </c>
      <c r="G11" s="281">
        <f>B11+19</f>
        <v>43375</v>
      </c>
      <c r="H11" s="281">
        <f>B11+22</f>
        <v>43378</v>
      </c>
      <c r="I11" s="281">
        <f>B11+24</f>
        <v>43380</v>
      </c>
      <c r="J11" s="198" t="s">
        <v>264</v>
      </c>
      <c r="K11" s="197">
        <f>K9+6</f>
        <v>43352</v>
      </c>
      <c r="L11" s="197">
        <f t="shared" ref="L11:L16" si="1">+K11+8</f>
        <v>43360</v>
      </c>
    </row>
    <row r="12" spans="1:12" s="58" customFormat="1" ht="21.75" customHeight="1">
      <c r="A12" s="198" t="s">
        <v>265</v>
      </c>
      <c r="B12" s="197">
        <f>B10+8</f>
        <v>43360</v>
      </c>
      <c r="C12" s="197">
        <f>+B12+7</f>
        <v>43367</v>
      </c>
      <c r="D12" s="279"/>
      <c r="E12" s="280"/>
      <c r="F12" s="282"/>
      <c r="G12" s="282"/>
      <c r="H12" s="282"/>
      <c r="I12" s="282"/>
      <c r="J12" s="153" t="s">
        <v>275</v>
      </c>
      <c r="K12" s="41">
        <f t="shared" ref="K12:K28" si="2">K10+7</f>
        <v>43363</v>
      </c>
      <c r="L12" s="41">
        <f t="shared" si="1"/>
        <v>43371</v>
      </c>
    </row>
    <row r="13" spans="1:12" s="58" customFormat="1" ht="21.75" customHeight="1">
      <c r="A13" s="153" t="s">
        <v>275</v>
      </c>
      <c r="B13" s="41">
        <f t="shared" ref="B13:B28" si="3">B11+7</f>
        <v>43363</v>
      </c>
      <c r="C13" s="41">
        <f t="shared" ref="C13" si="4">+B13+8</f>
        <v>43371</v>
      </c>
      <c r="D13" s="277" t="s">
        <v>286</v>
      </c>
      <c r="E13" s="278"/>
      <c r="F13" s="281">
        <f t="shared" ref="F13" si="5">B13+15</f>
        <v>43378</v>
      </c>
      <c r="G13" s="281">
        <f t="shared" ref="G13" si="6">B13+19</f>
        <v>43382</v>
      </c>
      <c r="H13" s="281">
        <f t="shared" ref="H13" si="7">B13+22</f>
        <v>43385</v>
      </c>
      <c r="I13" s="281">
        <f>B13+24</f>
        <v>43387</v>
      </c>
      <c r="J13" s="198" t="s">
        <v>265</v>
      </c>
      <c r="K13" s="197">
        <f>K11+8</f>
        <v>43360</v>
      </c>
      <c r="L13" s="197">
        <f>+K13+7</f>
        <v>43367</v>
      </c>
    </row>
    <row r="14" spans="1:12" s="58" customFormat="1" ht="21.75" customHeight="1">
      <c r="A14" s="198" t="s">
        <v>266</v>
      </c>
      <c r="B14" s="197">
        <f t="shared" si="3"/>
        <v>43367</v>
      </c>
      <c r="C14" s="197">
        <f>+B14+7</f>
        <v>43374</v>
      </c>
      <c r="D14" s="279"/>
      <c r="E14" s="280"/>
      <c r="F14" s="282"/>
      <c r="G14" s="282"/>
      <c r="H14" s="282"/>
      <c r="I14" s="282"/>
      <c r="J14" s="153" t="s">
        <v>260</v>
      </c>
      <c r="K14" s="41">
        <f t="shared" si="2"/>
        <v>43370</v>
      </c>
      <c r="L14" s="41">
        <f t="shared" si="1"/>
        <v>43378</v>
      </c>
    </row>
    <row r="15" spans="1:12" s="58" customFormat="1" ht="21.75" customHeight="1">
      <c r="A15" s="153" t="s">
        <v>260</v>
      </c>
      <c r="B15" s="41">
        <f t="shared" si="3"/>
        <v>43370</v>
      </c>
      <c r="C15" s="41">
        <f t="shared" ref="C15" si="8">+B15+8</f>
        <v>43378</v>
      </c>
      <c r="D15" s="277" t="s">
        <v>287</v>
      </c>
      <c r="E15" s="278"/>
      <c r="F15" s="281">
        <f t="shared" ref="F15" si="9">B15+15</f>
        <v>43385</v>
      </c>
      <c r="G15" s="281">
        <f t="shared" ref="G15" si="10">B15+19</f>
        <v>43389</v>
      </c>
      <c r="H15" s="281">
        <f t="shared" ref="H15" si="11">B15+22</f>
        <v>43392</v>
      </c>
      <c r="I15" s="281">
        <f>B15+24</f>
        <v>43394</v>
      </c>
      <c r="J15" s="198" t="s">
        <v>266</v>
      </c>
      <c r="K15" s="197">
        <f t="shared" si="2"/>
        <v>43367</v>
      </c>
      <c r="L15" s="197">
        <f>+K15+7</f>
        <v>43374</v>
      </c>
    </row>
    <row r="16" spans="1:12" s="58" customFormat="1" ht="21.75" customHeight="1">
      <c r="A16" s="198" t="s">
        <v>259</v>
      </c>
      <c r="B16" s="197">
        <f t="shared" si="3"/>
        <v>43374</v>
      </c>
      <c r="C16" s="197">
        <f>+B16+7</f>
        <v>43381</v>
      </c>
      <c r="D16" s="279"/>
      <c r="E16" s="280"/>
      <c r="F16" s="282"/>
      <c r="G16" s="282"/>
      <c r="H16" s="282"/>
      <c r="I16" s="282"/>
      <c r="J16" s="153" t="s">
        <v>276</v>
      </c>
      <c r="K16" s="41">
        <f t="shared" si="2"/>
        <v>43377</v>
      </c>
      <c r="L16" s="41">
        <f t="shared" si="1"/>
        <v>43385</v>
      </c>
    </row>
    <row r="17" spans="1:12" s="58" customFormat="1" ht="21.75" customHeight="1">
      <c r="A17" s="153" t="s">
        <v>276</v>
      </c>
      <c r="B17" s="41">
        <f t="shared" si="3"/>
        <v>43377</v>
      </c>
      <c r="C17" s="41">
        <f t="shared" ref="C17" si="12">+B17+8</f>
        <v>43385</v>
      </c>
      <c r="D17" s="277" t="s">
        <v>288</v>
      </c>
      <c r="E17" s="278"/>
      <c r="F17" s="281">
        <f t="shared" ref="F17" si="13">B17+15</f>
        <v>43392</v>
      </c>
      <c r="G17" s="281">
        <f t="shared" ref="G17" si="14">B17+19</f>
        <v>43396</v>
      </c>
      <c r="H17" s="281">
        <f t="shared" ref="H17" si="15">B17+22</f>
        <v>43399</v>
      </c>
      <c r="I17" s="281">
        <f>B17+24</f>
        <v>43401</v>
      </c>
      <c r="J17" s="198" t="s">
        <v>259</v>
      </c>
      <c r="K17" s="197">
        <f t="shared" si="2"/>
        <v>43374</v>
      </c>
      <c r="L17" s="197">
        <f>+K17+7</f>
        <v>43381</v>
      </c>
    </row>
    <row r="18" spans="1:12" s="58" customFormat="1" ht="21.75" customHeight="1">
      <c r="A18" s="198" t="s">
        <v>267</v>
      </c>
      <c r="B18" s="197">
        <f t="shared" si="3"/>
        <v>43381</v>
      </c>
      <c r="C18" s="197">
        <f t="shared" ref="C18" si="16">+B18+7</f>
        <v>43388</v>
      </c>
      <c r="D18" s="279"/>
      <c r="E18" s="280"/>
      <c r="F18" s="282"/>
      <c r="G18" s="282"/>
      <c r="H18" s="282"/>
      <c r="I18" s="282"/>
      <c r="J18" s="153" t="s">
        <v>277</v>
      </c>
      <c r="K18" s="41">
        <f t="shared" si="2"/>
        <v>43384</v>
      </c>
      <c r="L18" s="41">
        <f t="shared" ref="L18" si="17">+K18+8</f>
        <v>43392</v>
      </c>
    </row>
    <row r="19" spans="1:12" s="58" customFormat="1" ht="21.75" customHeight="1">
      <c r="A19" s="153" t="s">
        <v>277</v>
      </c>
      <c r="B19" s="41">
        <f t="shared" si="3"/>
        <v>43384</v>
      </c>
      <c r="C19" s="41">
        <f t="shared" ref="C19" si="18">+B19+8</f>
        <v>43392</v>
      </c>
      <c r="D19" s="277" t="s">
        <v>289</v>
      </c>
      <c r="E19" s="278"/>
      <c r="F19" s="281">
        <f t="shared" ref="F19" si="19">B19+15</f>
        <v>43399</v>
      </c>
      <c r="G19" s="281">
        <f t="shared" ref="G19" si="20">B19+19</f>
        <v>43403</v>
      </c>
      <c r="H19" s="281">
        <f t="shared" ref="H19" si="21">B19+22</f>
        <v>43406</v>
      </c>
      <c r="I19" s="281">
        <f>B19+24</f>
        <v>43408</v>
      </c>
      <c r="J19" s="198" t="s">
        <v>267</v>
      </c>
      <c r="K19" s="197">
        <f t="shared" si="2"/>
        <v>43381</v>
      </c>
      <c r="L19" s="197">
        <f t="shared" ref="L19" si="22">+K19+7</f>
        <v>43388</v>
      </c>
    </row>
    <row r="20" spans="1:12" s="58" customFormat="1" ht="21.75" customHeight="1">
      <c r="A20" s="198" t="s">
        <v>268</v>
      </c>
      <c r="B20" s="197">
        <f t="shared" si="3"/>
        <v>43388</v>
      </c>
      <c r="C20" s="197">
        <f t="shared" ref="C20" si="23">+B20+7</f>
        <v>43395</v>
      </c>
      <c r="D20" s="279"/>
      <c r="E20" s="280"/>
      <c r="F20" s="282"/>
      <c r="G20" s="282"/>
      <c r="H20" s="282"/>
      <c r="I20" s="282"/>
      <c r="J20" s="153" t="s">
        <v>278</v>
      </c>
      <c r="K20" s="41">
        <f t="shared" si="2"/>
        <v>43391</v>
      </c>
      <c r="L20" s="41">
        <f t="shared" ref="L20" si="24">+K20+8</f>
        <v>43399</v>
      </c>
    </row>
    <row r="21" spans="1:12" s="58" customFormat="1" ht="21.75" customHeight="1">
      <c r="A21" s="153" t="s">
        <v>278</v>
      </c>
      <c r="B21" s="41">
        <f t="shared" si="3"/>
        <v>43391</v>
      </c>
      <c r="C21" s="41">
        <f t="shared" ref="C21" si="25">+B21+8</f>
        <v>43399</v>
      </c>
      <c r="D21" s="277" t="s">
        <v>290</v>
      </c>
      <c r="E21" s="278"/>
      <c r="F21" s="281">
        <f t="shared" ref="F21" si="26">B21+15</f>
        <v>43406</v>
      </c>
      <c r="G21" s="281">
        <f t="shared" ref="G21" si="27">B21+19</f>
        <v>43410</v>
      </c>
      <c r="H21" s="281">
        <f t="shared" ref="H21" si="28">B21+22</f>
        <v>43413</v>
      </c>
      <c r="I21" s="281">
        <f>B21+24</f>
        <v>43415</v>
      </c>
      <c r="J21" s="198" t="s">
        <v>268</v>
      </c>
      <c r="K21" s="197">
        <f t="shared" si="2"/>
        <v>43388</v>
      </c>
      <c r="L21" s="197">
        <f t="shared" ref="L21" si="29">+K21+7</f>
        <v>43395</v>
      </c>
    </row>
    <row r="22" spans="1:12" s="58" customFormat="1" ht="21.75" customHeight="1">
      <c r="A22" s="198" t="s">
        <v>269</v>
      </c>
      <c r="B22" s="197">
        <f t="shared" si="3"/>
        <v>43395</v>
      </c>
      <c r="C22" s="197">
        <f t="shared" ref="C22" si="30">+B22+7</f>
        <v>43402</v>
      </c>
      <c r="D22" s="279"/>
      <c r="E22" s="280"/>
      <c r="F22" s="282"/>
      <c r="G22" s="282"/>
      <c r="H22" s="282"/>
      <c r="I22" s="282"/>
      <c r="J22" s="153" t="s">
        <v>279</v>
      </c>
      <c r="K22" s="41">
        <f t="shared" si="2"/>
        <v>43398</v>
      </c>
      <c r="L22" s="41">
        <f t="shared" ref="L22" si="31">+K22+8</f>
        <v>43406</v>
      </c>
    </row>
    <row r="23" spans="1:12" s="58" customFormat="1" ht="21.75" customHeight="1">
      <c r="A23" s="153" t="s">
        <v>279</v>
      </c>
      <c r="B23" s="41">
        <f t="shared" si="3"/>
        <v>43398</v>
      </c>
      <c r="C23" s="41">
        <f t="shared" ref="C23" si="32">+B23+8</f>
        <v>43406</v>
      </c>
      <c r="D23" s="277" t="s">
        <v>291</v>
      </c>
      <c r="E23" s="278"/>
      <c r="F23" s="281">
        <f t="shared" ref="F23" si="33">B23+15</f>
        <v>43413</v>
      </c>
      <c r="G23" s="281">
        <f t="shared" ref="G23" si="34">B23+19</f>
        <v>43417</v>
      </c>
      <c r="H23" s="281">
        <f t="shared" ref="H23" si="35">B23+22</f>
        <v>43420</v>
      </c>
      <c r="I23" s="281">
        <f>B23+24</f>
        <v>43422</v>
      </c>
      <c r="J23" s="198" t="s">
        <v>269</v>
      </c>
      <c r="K23" s="197">
        <f t="shared" si="2"/>
        <v>43395</v>
      </c>
      <c r="L23" s="197">
        <f t="shared" ref="L23" si="36">+K23+7</f>
        <v>43402</v>
      </c>
    </row>
    <row r="24" spans="1:12" s="58" customFormat="1" ht="21.75" customHeight="1">
      <c r="A24" s="198" t="s">
        <v>270</v>
      </c>
      <c r="B24" s="197">
        <f t="shared" si="3"/>
        <v>43402</v>
      </c>
      <c r="C24" s="197">
        <f t="shared" ref="C24" si="37">+B24+7</f>
        <v>43409</v>
      </c>
      <c r="D24" s="279"/>
      <c r="E24" s="280"/>
      <c r="F24" s="282"/>
      <c r="G24" s="282"/>
      <c r="H24" s="282"/>
      <c r="I24" s="282"/>
      <c r="J24" s="153" t="s">
        <v>280</v>
      </c>
      <c r="K24" s="41">
        <f t="shared" si="2"/>
        <v>43405</v>
      </c>
      <c r="L24" s="41">
        <f t="shared" ref="L24" si="38">+K24+8</f>
        <v>43413</v>
      </c>
    </row>
    <row r="25" spans="1:12" s="58" customFormat="1" ht="21.75" customHeight="1">
      <c r="A25" s="153" t="s">
        <v>280</v>
      </c>
      <c r="B25" s="41">
        <f t="shared" si="3"/>
        <v>43405</v>
      </c>
      <c r="C25" s="41">
        <f t="shared" ref="C25" si="39">+B25+8</f>
        <v>43413</v>
      </c>
      <c r="D25" s="277" t="s">
        <v>297</v>
      </c>
      <c r="E25" s="278"/>
      <c r="F25" s="281">
        <f t="shared" ref="F25" si="40">B25+15</f>
        <v>43420</v>
      </c>
      <c r="G25" s="281">
        <f t="shared" ref="G25" si="41">B25+19</f>
        <v>43424</v>
      </c>
      <c r="H25" s="281">
        <f t="shared" ref="H25" si="42">B25+22</f>
        <v>43427</v>
      </c>
      <c r="I25" s="281">
        <f>B25+24</f>
        <v>43429</v>
      </c>
      <c r="J25" s="198" t="s">
        <v>270</v>
      </c>
      <c r="K25" s="197">
        <f t="shared" si="2"/>
        <v>43402</v>
      </c>
      <c r="L25" s="197">
        <f t="shared" ref="L25" si="43">+K25+7</f>
        <v>43409</v>
      </c>
    </row>
    <row r="26" spans="1:12" s="58" customFormat="1" ht="21.75" customHeight="1">
      <c r="A26" s="198" t="s">
        <v>271</v>
      </c>
      <c r="B26" s="197">
        <f t="shared" si="3"/>
        <v>43409</v>
      </c>
      <c r="C26" s="197">
        <f t="shared" ref="C26" si="44">+B26+7</f>
        <v>43416</v>
      </c>
      <c r="D26" s="279"/>
      <c r="E26" s="280"/>
      <c r="F26" s="282"/>
      <c r="G26" s="282"/>
      <c r="H26" s="282"/>
      <c r="I26" s="282"/>
      <c r="J26" s="153" t="s">
        <v>281</v>
      </c>
      <c r="K26" s="41">
        <f t="shared" si="2"/>
        <v>43412</v>
      </c>
      <c r="L26" s="41">
        <f t="shared" ref="L26" si="45">+K26+8</f>
        <v>43420</v>
      </c>
    </row>
    <row r="27" spans="1:12" s="58" customFormat="1" ht="21.75" customHeight="1">
      <c r="A27" s="153" t="s">
        <v>281</v>
      </c>
      <c r="B27" s="41">
        <f t="shared" si="3"/>
        <v>43412</v>
      </c>
      <c r="C27" s="41">
        <f t="shared" ref="C27" si="46">+B27+8</f>
        <v>43420</v>
      </c>
      <c r="D27" s="277" t="s">
        <v>298</v>
      </c>
      <c r="E27" s="278"/>
      <c r="F27" s="281">
        <f t="shared" ref="F27" si="47">B27+15</f>
        <v>43427</v>
      </c>
      <c r="G27" s="281">
        <f t="shared" ref="G27" si="48">B27+19</f>
        <v>43431</v>
      </c>
      <c r="H27" s="281">
        <f t="shared" ref="H27" si="49">B27+22</f>
        <v>43434</v>
      </c>
      <c r="I27" s="281">
        <f>B27+24</f>
        <v>43436</v>
      </c>
      <c r="J27" s="198" t="s">
        <v>271</v>
      </c>
      <c r="K27" s="197">
        <f t="shared" si="2"/>
        <v>43409</v>
      </c>
      <c r="L27" s="197">
        <f t="shared" ref="L27" si="50">+K27+7</f>
        <v>43416</v>
      </c>
    </row>
    <row r="28" spans="1:12" s="58" customFormat="1" ht="21.75" customHeight="1">
      <c r="A28" s="198" t="s">
        <v>272</v>
      </c>
      <c r="B28" s="197">
        <f t="shared" si="3"/>
        <v>43416</v>
      </c>
      <c r="C28" s="197">
        <f t="shared" ref="C28" si="51">+B28+7</f>
        <v>43423</v>
      </c>
      <c r="D28" s="279"/>
      <c r="E28" s="280"/>
      <c r="F28" s="282"/>
      <c r="G28" s="282"/>
      <c r="H28" s="282"/>
      <c r="I28" s="282"/>
      <c r="J28" s="153" t="s">
        <v>282</v>
      </c>
      <c r="K28" s="41">
        <f t="shared" si="2"/>
        <v>43419</v>
      </c>
      <c r="L28" s="41">
        <f t="shared" ref="L28" si="52">+K28+8</f>
        <v>43427</v>
      </c>
    </row>
    <row r="29" spans="1:12">
      <c r="A29" s="203"/>
      <c r="B29" s="203"/>
      <c r="C29" s="203"/>
    </row>
    <row r="30" spans="1:12" ht="13.2">
      <c r="A30" s="16" t="s">
        <v>256</v>
      </c>
      <c r="B30" s="33"/>
      <c r="C30" s="33"/>
    </row>
    <row r="31" spans="1:12">
      <c r="A31" s="208" t="s">
        <v>218</v>
      </c>
      <c r="B31" s="203"/>
      <c r="C31" s="203"/>
    </row>
    <row r="32" spans="1:12">
      <c r="A32" s="203"/>
      <c r="B32" s="203"/>
      <c r="C32" s="203"/>
    </row>
  </sheetData>
  <mergeCells count="57">
    <mergeCell ref="D5:E5"/>
    <mergeCell ref="D6:E6"/>
    <mergeCell ref="D7:E8"/>
    <mergeCell ref="F7:F8"/>
    <mergeCell ref="G7:G8"/>
    <mergeCell ref="I9:I10"/>
    <mergeCell ref="I7:I8"/>
    <mergeCell ref="D9:E10"/>
    <mergeCell ref="F9:F10"/>
    <mergeCell ref="G9:G10"/>
    <mergeCell ref="H9:H10"/>
    <mergeCell ref="H7:H8"/>
    <mergeCell ref="H11:H12"/>
    <mergeCell ref="I11:I12"/>
    <mergeCell ref="D13:E14"/>
    <mergeCell ref="F13:F14"/>
    <mergeCell ref="G13:G14"/>
    <mergeCell ref="H13:H14"/>
    <mergeCell ref="I13:I14"/>
    <mergeCell ref="D11:E12"/>
    <mergeCell ref="F11:F12"/>
    <mergeCell ref="G11:G12"/>
    <mergeCell ref="H15:H16"/>
    <mergeCell ref="I15:I16"/>
    <mergeCell ref="D17:E18"/>
    <mergeCell ref="F17:F18"/>
    <mergeCell ref="G17:G18"/>
    <mergeCell ref="H17:H18"/>
    <mergeCell ref="I17:I18"/>
    <mergeCell ref="D15:E16"/>
    <mergeCell ref="F15:F16"/>
    <mergeCell ref="G15:G16"/>
    <mergeCell ref="D19:E20"/>
    <mergeCell ref="F19:F20"/>
    <mergeCell ref="G19:G20"/>
    <mergeCell ref="H19:H20"/>
    <mergeCell ref="I19:I20"/>
    <mergeCell ref="D21:E22"/>
    <mergeCell ref="F21:F22"/>
    <mergeCell ref="G21:G22"/>
    <mergeCell ref="H21:H22"/>
    <mergeCell ref="I21:I22"/>
    <mergeCell ref="D23:E24"/>
    <mergeCell ref="F23:F24"/>
    <mergeCell ref="G23:G24"/>
    <mergeCell ref="H23:H24"/>
    <mergeCell ref="I23:I24"/>
    <mergeCell ref="D25:E26"/>
    <mergeCell ref="F25:F26"/>
    <mergeCell ref="G25:G26"/>
    <mergeCell ref="H25:H26"/>
    <mergeCell ref="I25:I26"/>
    <mergeCell ref="D27:E28"/>
    <mergeCell ref="F27:F28"/>
    <mergeCell ref="G27:G28"/>
    <mergeCell ref="H27:H28"/>
    <mergeCell ref="I27:I28"/>
  </mergeCells>
  <phoneticPr fontId="53" type="noConversion"/>
  <pageMargins left="0.75" right="0.75" top="1" bottom="1" header="0.5" footer="0.5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workbookViewId="0">
      <selection activeCell="A30" sqref="A30"/>
    </sheetView>
  </sheetViews>
  <sheetFormatPr defaultColWidth="9" defaultRowHeight="12.6"/>
  <cols>
    <col min="1" max="1" width="23.7265625" style="26" customWidth="1"/>
    <col min="2" max="2" width="8.08984375" style="27" customWidth="1"/>
    <col min="3" max="3" width="13" style="27" customWidth="1"/>
    <col min="4" max="4" width="22.26953125" style="15" customWidth="1"/>
    <col min="5" max="5" width="9.08984375" style="15" customWidth="1"/>
    <col min="6" max="6" width="9.26953125" style="29" customWidth="1"/>
    <col min="7" max="7" width="7.7265625" style="26" customWidth="1"/>
    <col min="8" max="8" width="20" style="26" hidden="1" customWidth="1"/>
    <col min="9" max="10" width="0" style="26" hidden="1" customWidth="1"/>
    <col min="11" max="16384" width="9" style="26"/>
  </cols>
  <sheetData>
    <row r="1" spans="1:10" s="17" customFormat="1" ht="46.5" customHeight="1">
      <c r="A1" s="19" t="s">
        <v>18</v>
      </c>
      <c r="B1" s="18"/>
      <c r="C1" s="18"/>
      <c r="F1" s="2"/>
      <c r="G1" s="2"/>
    </row>
    <row r="2" spans="1:10" s="23" customFormat="1" ht="17.399999999999999">
      <c r="A2" s="18" t="s">
        <v>20</v>
      </c>
      <c r="B2" s="47"/>
      <c r="C2" s="47"/>
      <c r="D2" s="30" t="s">
        <v>294</v>
      </c>
      <c r="E2" s="30"/>
      <c r="G2" s="24"/>
    </row>
    <row r="3" spans="1:10" s="23" customFormat="1" ht="14.25" customHeight="1">
      <c r="A3" s="18" t="s">
        <v>21</v>
      </c>
      <c r="B3" s="47"/>
      <c r="C3" s="47"/>
    </row>
    <row r="4" spans="1:10" ht="18" customHeight="1">
      <c r="D4" s="15" t="s">
        <v>22</v>
      </c>
      <c r="F4" s="26"/>
    </row>
    <row r="5" spans="1:10" s="63" customFormat="1" ht="16.5" customHeight="1">
      <c r="A5" s="85" t="s">
        <v>23</v>
      </c>
      <c r="B5" s="62" t="s">
        <v>1</v>
      </c>
      <c r="C5" s="62" t="s">
        <v>39</v>
      </c>
      <c r="D5" s="283" t="s">
        <v>24</v>
      </c>
      <c r="E5" s="284"/>
      <c r="F5" s="62" t="s">
        <v>39</v>
      </c>
      <c r="G5" s="62" t="s">
        <v>295</v>
      </c>
    </row>
    <row r="6" spans="1:10" s="63" customFormat="1" ht="21.75" customHeight="1">
      <c r="A6" s="85" t="s">
        <v>4</v>
      </c>
      <c r="B6" s="86" t="s">
        <v>5</v>
      </c>
      <c r="C6" s="86" t="s">
        <v>6</v>
      </c>
      <c r="D6" s="285" t="s">
        <v>27</v>
      </c>
      <c r="E6" s="286"/>
      <c r="F6" s="86" t="s">
        <v>5</v>
      </c>
      <c r="G6" s="86" t="s">
        <v>6</v>
      </c>
    </row>
    <row r="7" spans="1:10" s="58" customFormat="1" ht="21.75" customHeight="1">
      <c r="A7" s="153" t="s">
        <v>282</v>
      </c>
      <c r="B7" s="41">
        <v>43419</v>
      </c>
      <c r="C7" s="41">
        <f>B7+8</f>
        <v>43427</v>
      </c>
      <c r="D7" s="277" t="s">
        <v>322</v>
      </c>
      <c r="E7" s="278"/>
      <c r="F7" s="281">
        <f t="shared" ref="F7" si="0">B7+14</f>
        <v>43433</v>
      </c>
      <c r="G7" s="281">
        <f t="shared" ref="G7" si="1">B7+15</f>
        <v>43434</v>
      </c>
      <c r="H7" s="198" t="s">
        <v>270</v>
      </c>
      <c r="I7" s="197" t="e">
        <f>#REF!+7</f>
        <v>#REF!</v>
      </c>
      <c r="J7" s="197" t="e">
        <f t="shared" ref="J7" si="2">+I7+7</f>
        <v>#REF!</v>
      </c>
    </row>
    <row r="8" spans="1:10" s="58" customFormat="1" ht="21.75" customHeight="1">
      <c r="A8" s="198" t="s">
        <v>313</v>
      </c>
      <c r="B8" s="197">
        <v>43424</v>
      </c>
      <c r="C8" s="197">
        <f>+B8+6</f>
        <v>43430</v>
      </c>
      <c r="D8" s="279"/>
      <c r="E8" s="280"/>
      <c r="F8" s="282"/>
      <c r="G8" s="282"/>
      <c r="H8" s="153" t="s">
        <v>281</v>
      </c>
      <c r="I8" s="41" t="e">
        <f>#REF!+7</f>
        <v>#REF!</v>
      </c>
      <c r="J8" s="41" t="e">
        <f t="shared" ref="J8" si="3">+I8+8</f>
        <v>#REF!</v>
      </c>
    </row>
    <row r="9" spans="1:10" s="58" customFormat="1" ht="21.75" customHeight="1">
      <c r="A9" s="153" t="s">
        <v>305</v>
      </c>
      <c r="B9" s="41">
        <f t="shared" ref="B9" si="4">B7+7</f>
        <v>43426</v>
      </c>
      <c r="C9" s="41">
        <f t="shared" ref="C9" si="5">+B9+8</f>
        <v>43434</v>
      </c>
      <c r="D9" s="277" t="s">
        <v>327</v>
      </c>
      <c r="E9" s="278"/>
      <c r="F9" s="281">
        <f t="shared" ref="F9" si="6">B9+14</f>
        <v>43440</v>
      </c>
      <c r="G9" s="281">
        <f t="shared" ref="G9" si="7">B9+15</f>
        <v>43441</v>
      </c>
      <c r="H9" s="198" t="s">
        <v>271</v>
      </c>
      <c r="I9" s="197" t="e">
        <f t="shared" ref="I9:I10" si="8">I7+7</f>
        <v>#REF!</v>
      </c>
      <c r="J9" s="197" t="e">
        <f t="shared" ref="J9" si="9">+I9+7</f>
        <v>#REF!</v>
      </c>
    </row>
    <row r="10" spans="1:10" s="58" customFormat="1" ht="21.75" customHeight="1">
      <c r="A10" s="198" t="s">
        <v>314</v>
      </c>
      <c r="B10" s="197">
        <f>B8+6</f>
        <v>43430</v>
      </c>
      <c r="C10" s="197">
        <f t="shared" ref="C10" si="10">+B10+7</f>
        <v>43437</v>
      </c>
      <c r="D10" s="279"/>
      <c r="E10" s="280"/>
      <c r="F10" s="282"/>
      <c r="G10" s="282"/>
      <c r="H10" s="153" t="s">
        <v>282</v>
      </c>
      <c r="I10" s="41" t="e">
        <f t="shared" si="8"/>
        <v>#REF!</v>
      </c>
      <c r="J10" s="41" t="e">
        <f t="shared" ref="J10" si="11">+I10+8</f>
        <v>#REF!</v>
      </c>
    </row>
    <row r="11" spans="1:10" s="58" customFormat="1" ht="21.75" customHeight="1">
      <c r="A11" s="153" t="s">
        <v>302</v>
      </c>
      <c r="B11" s="41">
        <f>B9+7</f>
        <v>43433</v>
      </c>
      <c r="C11" s="41">
        <f>B11+8</f>
        <v>43441</v>
      </c>
      <c r="D11" s="277" t="s">
        <v>323</v>
      </c>
      <c r="E11" s="278"/>
      <c r="F11" s="281">
        <f t="shared" ref="F11" si="12">B11+14</f>
        <v>43447</v>
      </c>
      <c r="G11" s="281">
        <f t="shared" ref="G11" si="13">B11+15</f>
        <v>43448</v>
      </c>
      <c r="H11" s="43"/>
      <c r="I11" s="43"/>
      <c r="J11" s="43"/>
    </row>
    <row r="12" spans="1:10" s="58" customFormat="1" ht="21.75" customHeight="1">
      <c r="A12" s="198" t="s">
        <v>315</v>
      </c>
      <c r="B12" s="197">
        <f>B10+7</f>
        <v>43437</v>
      </c>
      <c r="C12" s="197">
        <f t="shared" ref="C12" si="14">+B12+7</f>
        <v>43444</v>
      </c>
      <c r="D12" s="279"/>
      <c r="E12" s="280"/>
      <c r="F12" s="282"/>
      <c r="G12" s="282"/>
      <c r="H12" s="43"/>
      <c r="I12" s="43"/>
      <c r="J12" s="43"/>
    </row>
    <row r="13" spans="1:10" s="58" customFormat="1" ht="21.75" customHeight="1">
      <c r="A13" s="153" t="s">
        <v>306</v>
      </c>
      <c r="B13" s="41">
        <f t="shared" ref="B13:B30" si="15">B11+7</f>
        <v>43440</v>
      </c>
      <c r="C13" s="41">
        <f t="shared" ref="C13" si="16">B13+8</f>
        <v>43448</v>
      </c>
      <c r="D13" s="277" t="s">
        <v>328</v>
      </c>
      <c r="E13" s="278"/>
      <c r="F13" s="281">
        <f t="shared" ref="F13" si="17">B13+14</f>
        <v>43454</v>
      </c>
      <c r="G13" s="281">
        <f t="shared" ref="G13" si="18">B13+15</f>
        <v>43455</v>
      </c>
      <c r="H13" s="43"/>
      <c r="I13" s="43"/>
      <c r="J13" s="43"/>
    </row>
    <row r="14" spans="1:10" s="58" customFormat="1" ht="21.75" customHeight="1">
      <c r="A14" s="198" t="s">
        <v>316</v>
      </c>
      <c r="B14" s="197">
        <f t="shared" si="15"/>
        <v>43444</v>
      </c>
      <c r="C14" s="197">
        <f t="shared" ref="C14" si="19">+B14+7</f>
        <v>43451</v>
      </c>
      <c r="D14" s="279"/>
      <c r="E14" s="280"/>
      <c r="F14" s="282"/>
      <c r="G14" s="282"/>
      <c r="H14" s="43"/>
      <c r="I14" s="43"/>
      <c r="J14" s="43"/>
    </row>
    <row r="15" spans="1:10" s="58" customFormat="1" ht="21.75" customHeight="1">
      <c r="A15" s="153" t="s">
        <v>303</v>
      </c>
      <c r="B15" s="41">
        <f t="shared" si="15"/>
        <v>43447</v>
      </c>
      <c r="C15" s="41">
        <f t="shared" ref="C15" si="20">B15+8</f>
        <v>43455</v>
      </c>
      <c r="D15" s="277" t="s">
        <v>324</v>
      </c>
      <c r="E15" s="278"/>
      <c r="F15" s="281">
        <f t="shared" ref="F15" si="21">B15+14</f>
        <v>43461</v>
      </c>
      <c r="G15" s="281">
        <f t="shared" ref="G15" si="22">B15+15</f>
        <v>43462</v>
      </c>
      <c r="H15" s="43"/>
      <c r="I15" s="43"/>
      <c r="J15" s="43"/>
    </row>
    <row r="16" spans="1:10" s="58" customFormat="1" ht="21.75" customHeight="1">
      <c r="A16" s="198" t="s">
        <v>317</v>
      </c>
      <c r="B16" s="197">
        <f t="shared" si="15"/>
        <v>43451</v>
      </c>
      <c r="C16" s="197">
        <f t="shared" ref="C16" si="23">+B16+7</f>
        <v>43458</v>
      </c>
      <c r="D16" s="279"/>
      <c r="E16" s="280"/>
      <c r="F16" s="282"/>
      <c r="G16" s="282"/>
      <c r="H16" s="43"/>
      <c r="I16" s="43"/>
      <c r="J16" s="43"/>
    </row>
    <row r="17" spans="1:10" s="58" customFormat="1" ht="21.75" customHeight="1">
      <c r="A17" s="153" t="s">
        <v>307</v>
      </c>
      <c r="B17" s="41">
        <f t="shared" si="15"/>
        <v>43454</v>
      </c>
      <c r="C17" s="41">
        <f t="shared" ref="C17" si="24">B17+8</f>
        <v>43462</v>
      </c>
      <c r="D17" s="277" t="s">
        <v>329</v>
      </c>
      <c r="E17" s="278"/>
      <c r="F17" s="281">
        <f t="shared" ref="F17" si="25">B17+14</f>
        <v>43468</v>
      </c>
      <c r="G17" s="281">
        <f t="shared" ref="G17" si="26">B17+15</f>
        <v>43469</v>
      </c>
      <c r="H17" s="43"/>
      <c r="I17" s="43"/>
      <c r="J17" s="43"/>
    </row>
    <row r="18" spans="1:10" s="58" customFormat="1" ht="21.75" customHeight="1">
      <c r="A18" s="198" t="s">
        <v>299</v>
      </c>
      <c r="B18" s="197">
        <f t="shared" si="15"/>
        <v>43458</v>
      </c>
      <c r="C18" s="197">
        <f t="shared" ref="C18" si="27">+B18+7</f>
        <v>43465</v>
      </c>
      <c r="D18" s="279"/>
      <c r="E18" s="280"/>
      <c r="F18" s="282"/>
      <c r="G18" s="282"/>
      <c r="H18" s="43"/>
      <c r="I18" s="43"/>
      <c r="J18" s="43"/>
    </row>
    <row r="19" spans="1:10" s="58" customFormat="1" ht="21.75" customHeight="1">
      <c r="A19" s="153" t="s">
        <v>308</v>
      </c>
      <c r="B19" s="41">
        <f t="shared" si="15"/>
        <v>43461</v>
      </c>
      <c r="C19" s="41">
        <f t="shared" ref="C19" si="28">B19+8</f>
        <v>43469</v>
      </c>
      <c r="D19" s="277" t="s">
        <v>333</v>
      </c>
      <c r="E19" s="278"/>
      <c r="F19" s="281">
        <f t="shared" ref="F19" si="29">B19+14</f>
        <v>43475</v>
      </c>
      <c r="G19" s="281">
        <f t="shared" ref="G19" si="30">B19+15</f>
        <v>43476</v>
      </c>
      <c r="H19" s="43"/>
      <c r="I19" s="43"/>
      <c r="J19" s="43"/>
    </row>
    <row r="20" spans="1:10" s="58" customFormat="1" ht="21.75" customHeight="1">
      <c r="A20" s="198" t="s">
        <v>318</v>
      </c>
      <c r="B20" s="197">
        <f t="shared" si="15"/>
        <v>43465</v>
      </c>
      <c r="C20" s="197">
        <f t="shared" ref="C20" si="31">+B20+7</f>
        <v>43472</v>
      </c>
      <c r="D20" s="279"/>
      <c r="E20" s="280"/>
      <c r="F20" s="282"/>
      <c r="G20" s="282"/>
      <c r="H20" s="43"/>
      <c r="I20" s="43"/>
      <c r="J20" s="43"/>
    </row>
    <row r="21" spans="1:10" s="58" customFormat="1" ht="21.75" customHeight="1">
      <c r="A21" s="153" t="s">
        <v>309</v>
      </c>
      <c r="B21" s="41">
        <f t="shared" si="15"/>
        <v>43468</v>
      </c>
      <c r="C21" s="41">
        <f t="shared" ref="C21" si="32">B21+8</f>
        <v>43476</v>
      </c>
      <c r="D21" s="277" t="s">
        <v>330</v>
      </c>
      <c r="E21" s="278"/>
      <c r="F21" s="281">
        <f t="shared" ref="F21" si="33">B21+14</f>
        <v>43482</v>
      </c>
      <c r="G21" s="281">
        <f t="shared" ref="G21" si="34">B21+15</f>
        <v>43483</v>
      </c>
      <c r="H21" s="43"/>
      <c r="I21" s="43"/>
      <c r="J21" s="43"/>
    </row>
    <row r="22" spans="1:10" s="58" customFormat="1" ht="21.75" customHeight="1">
      <c r="A22" s="198" t="s">
        <v>300</v>
      </c>
      <c r="B22" s="197">
        <f t="shared" si="15"/>
        <v>43472</v>
      </c>
      <c r="C22" s="197">
        <f t="shared" ref="C22" si="35">+B22+7</f>
        <v>43479</v>
      </c>
      <c r="D22" s="279"/>
      <c r="E22" s="280"/>
      <c r="F22" s="282"/>
      <c r="G22" s="282"/>
      <c r="H22" s="43"/>
      <c r="I22" s="43"/>
      <c r="J22" s="43"/>
    </row>
    <row r="23" spans="1:10" s="58" customFormat="1" ht="21.75" customHeight="1">
      <c r="A23" s="153" t="s">
        <v>304</v>
      </c>
      <c r="B23" s="41">
        <f t="shared" si="15"/>
        <v>43475</v>
      </c>
      <c r="C23" s="41">
        <f t="shared" ref="C23" si="36">B23+8</f>
        <v>43483</v>
      </c>
      <c r="D23" s="277" t="s">
        <v>325</v>
      </c>
      <c r="E23" s="278"/>
      <c r="F23" s="281">
        <f t="shared" ref="F23" si="37">B23+14</f>
        <v>43489</v>
      </c>
      <c r="G23" s="281">
        <f t="shared" ref="G23" si="38">B23+15</f>
        <v>43490</v>
      </c>
      <c r="H23" s="43"/>
      <c r="I23" s="43"/>
      <c r="J23" s="43"/>
    </row>
    <row r="24" spans="1:10" s="58" customFormat="1" ht="21.75" customHeight="1">
      <c r="A24" s="198" t="s">
        <v>319</v>
      </c>
      <c r="B24" s="197">
        <f t="shared" si="15"/>
        <v>43479</v>
      </c>
      <c r="C24" s="197">
        <f t="shared" ref="C24" si="39">+B24+7</f>
        <v>43486</v>
      </c>
      <c r="D24" s="279"/>
      <c r="E24" s="280"/>
      <c r="F24" s="282"/>
      <c r="G24" s="282"/>
      <c r="H24" s="43"/>
      <c r="I24" s="43"/>
      <c r="J24" s="43"/>
    </row>
    <row r="25" spans="1:10" s="58" customFormat="1" ht="21.75" customHeight="1">
      <c r="A25" s="153" t="s">
        <v>310</v>
      </c>
      <c r="B25" s="41">
        <f t="shared" si="15"/>
        <v>43482</v>
      </c>
      <c r="C25" s="41">
        <f t="shared" ref="C25" si="40">B25+8</f>
        <v>43490</v>
      </c>
      <c r="D25" s="277" t="s">
        <v>331</v>
      </c>
      <c r="E25" s="278"/>
      <c r="F25" s="281">
        <f t="shared" ref="F25" si="41">B25+14</f>
        <v>43496</v>
      </c>
      <c r="G25" s="281">
        <f t="shared" ref="G25" si="42">B25+15</f>
        <v>43497</v>
      </c>
      <c r="H25" s="43"/>
      <c r="I25" s="43"/>
      <c r="J25" s="43"/>
    </row>
    <row r="26" spans="1:10" s="58" customFormat="1" ht="21.75" customHeight="1">
      <c r="A26" s="198" t="s">
        <v>301</v>
      </c>
      <c r="B26" s="197">
        <f t="shared" si="15"/>
        <v>43486</v>
      </c>
      <c r="C26" s="197">
        <f t="shared" ref="C26" si="43">+B26+7</f>
        <v>43493</v>
      </c>
      <c r="D26" s="279"/>
      <c r="E26" s="280"/>
      <c r="F26" s="282"/>
      <c r="G26" s="282"/>
      <c r="H26" s="43"/>
      <c r="I26" s="43"/>
      <c r="J26" s="43"/>
    </row>
    <row r="27" spans="1:10" s="58" customFormat="1" ht="21.75" customHeight="1">
      <c r="A27" s="153" t="s">
        <v>311</v>
      </c>
      <c r="B27" s="41">
        <f t="shared" si="15"/>
        <v>43489</v>
      </c>
      <c r="C27" s="41">
        <f t="shared" ref="C27" si="44">B27+8</f>
        <v>43497</v>
      </c>
      <c r="D27" s="277" t="s">
        <v>326</v>
      </c>
      <c r="E27" s="278"/>
      <c r="F27" s="281">
        <f t="shared" ref="F27" si="45">B27+14</f>
        <v>43503</v>
      </c>
      <c r="G27" s="281">
        <f t="shared" ref="G27" si="46">B27+15</f>
        <v>43504</v>
      </c>
      <c r="H27" s="43"/>
      <c r="I27" s="43"/>
      <c r="J27" s="43"/>
    </row>
    <row r="28" spans="1:10" s="58" customFormat="1" ht="21.75" customHeight="1">
      <c r="A28" s="198" t="s">
        <v>320</v>
      </c>
      <c r="B28" s="197">
        <f t="shared" si="15"/>
        <v>43493</v>
      </c>
      <c r="C28" s="197">
        <f t="shared" ref="C28" si="47">+B28+7</f>
        <v>43500</v>
      </c>
      <c r="D28" s="279"/>
      <c r="E28" s="280"/>
      <c r="F28" s="282"/>
      <c r="G28" s="282"/>
      <c r="H28" s="43"/>
      <c r="I28" s="43"/>
      <c r="J28" s="43"/>
    </row>
    <row r="29" spans="1:10" s="58" customFormat="1" ht="21.75" customHeight="1">
      <c r="A29" s="153" t="s">
        <v>312</v>
      </c>
      <c r="B29" s="41">
        <f t="shared" si="15"/>
        <v>43496</v>
      </c>
      <c r="C29" s="41">
        <f t="shared" ref="C29" si="48">B29+8</f>
        <v>43504</v>
      </c>
      <c r="D29" s="277" t="s">
        <v>332</v>
      </c>
      <c r="E29" s="278"/>
      <c r="F29" s="281">
        <f t="shared" ref="F29" si="49">B29+14</f>
        <v>43510</v>
      </c>
      <c r="G29" s="281">
        <f t="shared" ref="G29" si="50">B29+15</f>
        <v>43511</v>
      </c>
      <c r="H29" s="43"/>
      <c r="I29" s="43"/>
      <c r="J29" s="43"/>
    </row>
    <row r="30" spans="1:10" s="58" customFormat="1" ht="21.75" customHeight="1">
      <c r="A30" s="198" t="s">
        <v>321</v>
      </c>
      <c r="B30" s="197">
        <f t="shared" si="15"/>
        <v>43500</v>
      </c>
      <c r="C30" s="197">
        <f t="shared" ref="C30" si="51">+B30+7</f>
        <v>43507</v>
      </c>
      <c r="D30" s="279"/>
      <c r="E30" s="280"/>
      <c r="F30" s="282"/>
      <c r="G30" s="282"/>
      <c r="H30" s="43"/>
      <c r="I30" s="43"/>
      <c r="J30" s="43"/>
    </row>
    <row r="31" spans="1:10">
      <c r="A31" s="203"/>
      <c r="B31" s="203"/>
      <c r="C31" s="203"/>
    </row>
    <row r="32" spans="1:10" ht="13.2">
      <c r="A32" s="16" t="s">
        <v>256</v>
      </c>
      <c r="B32" s="33"/>
      <c r="C32" s="33"/>
    </row>
    <row r="33" spans="1:3">
      <c r="A33" s="208" t="s">
        <v>218</v>
      </c>
      <c r="B33" s="203"/>
      <c r="C33" s="203"/>
    </row>
    <row r="34" spans="1:3">
      <c r="A34" s="203"/>
      <c r="B34" s="203"/>
      <c r="C34" s="203"/>
    </row>
  </sheetData>
  <mergeCells count="38">
    <mergeCell ref="F15:F16"/>
    <mergeCell ref="G15:G16"/>
    <mergeCell ref="D5:E5"/>
    <mergeCell ref="D6:E6"/>
    <mergeCell ref="D11:E12"/>
    <mergeCell ref="F11:F12"/>
    <mergeCell ref="G11:G12"/>
    <mergeCell ref="D7:E8"/>
    <mergeCell ref="F7:F8"/>
    <mergeCell ref="G7:G8"/>
    <mergeCell ref="D21:E22"/>
    <mergeCell ref="F21:F22"/>
    <mergeCell ref="G21:G22"/>
    <mergeCell ref="D9:E10"/>
    <mergeCell ref="F9:F10"/>
    <mergeCell ref="G9:G10"/>
    <mergeCell ref="D17:E18"/>
    <mergeCell ref="F17:F18"/>
    <mergeCell ref="G17:G18"/>
    <mergeCell ref="D19:E20"/>
    <mergeCell ref="F19:F20"/>
    <mergeCell ref="G19:G20"/>
    <mergeCell ref="D13:E14"/>
    <mergeCell ref="F13:F14"/>
    <mergeCell ref="G13:G14"/>
    <mergeCell ref="D15:E16"/>
    <mergeCell ref="D23:E24"/>
    <mergeCell ref="F23:F24"/>
    <mergeCell ref="G23:G24"/>
    <mergeCell ref="D25:E26"/>
    <mergeCell ref="F25:F26"/>
    <mergeCell ref="G25:G26"/>
    <mergeCell ref="D27:E28"/>
    <mergeCell ref="F27:F28"/>
    <mergeCell ref="G27:G28"/>
    <mergeCell ref="D29:E30"/>
    <mergeCell ref="F29:F30"/>
    <mergeCell ref="G29:G30"/>
  </mergeCells>
  <phoneticPr fontId="53" type="noConversion"/>
  <pageMargins left="0.75" right="0.75" top="1" bottom="1" header="0.5" footer="0.5"/>
  <pageSetup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topLeftCell="A15" zoomScaleNormal="100" workbookViewId="0">
      <selection activeCell="D20" sqref="D20:D21"/>
    </sheetView>
  </sheetViews>
  <sheetFormatPr defaultColWidth="9" defaultRowHeight="12.6"/>
  <cols>
    <col min="1" max="1" width="26.08984375" style="26" customWidth="1"/>
    <col min="2" max="2" width="15" style="27" customWidth="1"/>
    <col min="3" max="3" width="15" style="15" customWidth="1"/>
    <col min="4" max="4" width="35.453125" style="26" customWidth="1"/>
    <col min="5" max="5" width="6.81640625" style="28" customWidth="1"/>
    <col min="6" max="6" width="8.26953125" style="15" customWidth="1"/>
    <col min="7" max="7" width="6.81640625" style="26" customWidth="1"/>
    <col min="8" max="8" width="26.36328125" style="26" hidden="1" customWidth="1"/>
    <col min="9" max="9" width="33.26953125" style="26" hidden="1" customWidth="1"/>
    <col min="10" max="10" width="0" style="26" hidden="1" customWidth="1"/>
    <col min="11" max="16384" width="9" style="26"/>
  </cols>
  <sheetData>
    <row r="1" spans="1:10" customFormat="1" ht="48" customHeight="1">
      <c r="A1" s="19" t="s">
        <v>18</v>
      </c>
      <c r="B1" s="18"/>
      <c r="C1" s="18"/>
      <c r="D1" s="292" t="s">
        <v>19</v>
      </c>
      <c r="E1" s="292"/>
      <c r="F1" s="292"/>
      <c r="G1" s="292"/>
    </row>
    <row r="2" spans="1:10" customFormat="1" ht="29.4" customHeight="1">
      <c r="A2" s="3" t="s">
        <v>431</v>
      </c>
      <c r="B2" s="3"/>
      <c r="C2" s="3"/>
      <c r="D2" s="290" t="s">
        <v>406</v>
      </c>
      <c r="E2" s="290"/>
      <c r="F2" s="290"/>
      <c r="G2" s="290"/>
    </row>
    <row r="3" spans="1:10" customFormat="1" ht="28.5" customHeight="1">
      <c r="A3" s="3" t="s">
        <v>430</v>
      </c>
      <c r="B3" s="3"/>
      <c r="C3" s="3"/>
      <c r="D3" s="291" t="s">
        <v>432</v>
      </c>
      <c r="E3" s="291"/>
      <c r="F3" s="291"/>
      <c r="G3" s="291"/>
    </row>
    <row r="4" spans="1:10" customFormat="1" ht="24.9" customHeight="1">
      <c r="A4" s="17" t="s">
        <v>49</v>
      </c>
      <c r="B4" s="18"/>
      <c r="C4" s="18"/>
      <c r="D4" s="18"/>
      <c r="E4" s="1"/>
    </row>
    <row r="5" spans="1:10" ht="18" customHeight="1">
      <c r="A5" s="144"/>
      <c r="B5" s="144"/>
      <c r="C5" s="293"/>
      <c r="D5" s="293"/>
      <c r="E5" s="145"/>
      <c r="F5" s="144"/>
      <c r="G5" s="144"/>
      <c r="H5" s="134"/>
    </row>
    <row r="6" spans="1:10" s="14" customFormat="1" ht="14.25" customHeight="1">
      <c r="A6" s="75" t="s">
        <v>23</v>
      </c>
      <c r="B6" s="147" t="s">
        <v>1</v>
      </c>
      <c r="C6" s="147" t="s">
        <v>39</v>
      </c>
      <c r="D6" s="75" t="s">
        <v>3</v>
      </c>
      <c r="E6" s="147" t="s">
        <v>39</v>
      </c>
      <c r="F6" s="147" t="s">
        <v>41</v>
      </c>
    </row>
    <row r="7" spans="1:10" s="14" customFormat="1" ht="27.9" customHeight="1">
      <c r="A7" s="75" t="s">
        <v>4</v>
      </c>
      <c r="B7" s="147" t="s">
        <v>5</v>
      </c>
      <c r="C7" s="147" t="s">
        <v>6</v>
      </c>
      <c r="D7" s="75" t="s">
        <v>4</v>
      </c>
      <c r="E7" s="147" t="s">
        <v>5</v>
      </c>
      <c r="F7" s="147" t="s">
        <v>6</v>
      </c>
    </row>
    <row r="8" spans="1:10" ht="18" customHeight="1">
      <c r="A8" s="197" t="s">
        <v>543</v>
      </c>
      <c r="B8" s="197">
        <v>44382</v>
      </c>
      <c r="C8" s="197">
        <f t="shared" ref="C8:C35" si="0">+B8+7</f>
        <v>44389</v>
      </c>
      <c r="D8" s="287" t="s">
        <v>570</v>
      </c>
      <c r="E8" s="288">
        <f>B8+12</f>
        <v>44394</v>
      </c>
      <c r="F8" s="288">
        <f>B8+14</f>
        <v>44396</v>
      </c>
      <c r="G8" s="289" t="s">
        <v>58</v>
      </c>
      <c r="H8" s="153" t="s">
        <v>279</v>
      </c>
      <c r="I8" s="41" t="e">
        <f>#REF!+7</f>
        <v>#REF!</v>
      </c>
      <c r="J8" s="41" t="e">
        <f t="shared" ref="J8" si="1">+I8+8</f>
        <v>#REF!</v>
      </c>
    </row>
    <row r="9" spans="1:10" ht="18" customHeight="1">
      <c r="A9" s="250" t="s">
        <v>541</v>
      </c>
      <c r="B9" s="251">
        <v>44385</v>
      </c>
      <c r="C9" s="251">
        <f t="shared" si="0"/>
        <v>44392</v>
      </c>
      <c r="D9" s="287"/>
      <c r="E9" s="288"/>
      <c r="F9" s="288"/>
      <c r="G9" s="289"/>
      <c r="H9" s="198" t="s">
        <v>270</v>
      </c>
      <c r="I9" s="197" t="e">
        <f>#REF!+7</f>
        <v>#REF!</v>
      </c>
      <c r="J9" s="197" t="e">
        <f t="shared" ref="J9" si="2">+I9+7</f>
        <v>#REF!</v>
      </c>
    </row>
    <row r="10" spans="1:10" ht="18" customHeight="1">
      <c r="A10" s="197" t="s">
        <v>544</v>
      </c>
      <c r="B10" s="197">
        <f t="shared" ref="B10:B35" si="3">B8+7</f>
        <v>44389</v>
      </c>
      <c r="C10" s="197">
        <f t="shared" si="0"/>
        <v>44396</v>
      </c>
      <c r="D10" s="287" t="s">
        <v>571</v>
      </c>
      <c r="E10" s="288">
        <f t="shared" ref="E10" si="4">B10+12</f>
        <v>44401</v>
      </c>
      <c r="F10" s="288">
        <f t="shared" ref="F10" si="5">B10+14</f>
        <v>44403</v>
      </c>
      <c r="G10" s="289" t="s">
        <v>58</v>
      </c>
      <c r="H10" s="232"/>
      <c r="I10" s="232"/>
      <c r="J10" s="232"/>
    </row>
    <row r="11" spans="1:10" ht="18" customHeight="1">
      <c r="A11" s="250" t="s">
        <v>556</v>
      </c>
      <c r="B11" s="251">
        <f t="shared" si="3"/>
        <v>44392</v>
      </c>
      <c r="C11" s="251">
        <f t="shared" si="0"/>
        <v>44399</v>
      </c>
      <c r="D11" s="287"/>
      <c r="E11" s="288"/>
      <c r="F11" s="288"/>
      <c r="G11" s="289"/>
      <c r="H11" s="232"/>
      <c r="I11" s="232"/>
      <c r="J11" s="232"/>
    </row>
    <row r="12" spans="1:10" ht="18" customHeight="1">
      <c r="A12" s="197" t="s">
        <v>545</v>
      </c>
      <c r="B12" s="197">
        <f t="shared" si="3"/>
        <v>44396</v>
      </c>
      <c r="C12" s="197">
        <f t="shared" si="0"/>
        <v>44403</v>
      </c>
      <c r="D12" s="287" t="s">
        <v>572</v>
      </c>
      <c r="E12" s="288">
        <f t="shared" ref="E12" si="6">B12+12</f>
        <v>44408</v>
      </c>
      <c r="F12" s="288">
        <f t="shared" ref="F12" si="7">B12+14</f>
        <v>44410</v>
      </c>
      <c r="G12" s="289" t="s">
        <v>58</v>
      </c>
      <c r="H12" s="232"/>
      <c r="I12" s="232"/>
      <c r="J12" s="232"/>
    </row>
    <row r="13" spans="1:10" ht="18" customHeight="1">
      <c r="A13" s="250" t="s">
        <v>557</v>
      </c>
      <c r="B13" s="251">
        <f t="shared" si="3"/>
        <v>44399</v>
      </c>
      <c r="C13" s="251">
        <f t="shared" si="0"/>
        <v>44406</v>
      </c>
      <c r="D13" s="287"/>
      <c r="E13" s="288"/>
      <c r="F13" s="288"/>
      <c r="G13" s="289"/>
      <c r="H13" s="232"/>
      <c r="I13" s="232"/>
      <c r="J13" s="232"/>
    </row>
    <row r="14" spans="1:10" ht="13.8">
      <c r="A14" s="197" t="s">
        <v>546</v>
      </c>
      <c r="B14" s="197">
        <f t="shared" si="3"/>
        <v>44403</v>
      </c>
      <c r="C14" s="197">
        <f t="shared" si="0"/>
        <v>44410</v>
      </c>
      <c r="D14" s="287" t="s">
        <v>573</v>
      </c>
      <c r="E14" s="288">
        <f t="shared" ref="E14" si="8">B14+12</f>
        <v>44415</v>
      </c>
      <c r="F14" s="288">
        <f t="shared" ref="F14" si="9">B14+14</f>
        <v>44417</v>
      </c>
      <c r="G14" s="289" t="s">
        <v>58</v>
      </c>
    </row>
    <row r="15" spans="1:10" ht="13.8">
      <c r="A15" s="250" t="s">
        <v>558</v>
      </c>
      <c r="B15" s="251">
        <f t="shared" si="3"/>
        <v>44406</v>
      </c>
      <c r="C15" s="251">
        <f t="shared" si="0"/>
        <v>44413</v>
      </c>
      <c r="D15" s="287"/>
      <c r="E15" s="288"/>
      <c r="F15" s="288"/>
      <c r="G15" s="289"/>
    </row>
    <row r="16" spans="1:10" ht="13.8">
      <c r="A16" s="197" t="s">
        <v>547</v>
      </c>
      <c r="B16" s="197">
        <f t="shared" si="3"/>
        <v>44410</v>
      </c>
      <c r="C16" s="197">
        <f t="shared" si="0"/>
        <v>44417</v>
      </c>
      <c r="D16" s="287" t="s">
        <v>574</v>
      </c>
      <c r="E16" s="288">
        <f t="shared" ref="E16" si="10">B16+12</f>
        <v>44422</v>
      </c>
      <c r="F16" s="288">
        <f t="shared" ref="F16" si="11">B16+14</f>
        <v>44424</v>
      </c>
      <c r="G16" s="289" t="s">
        <v>58</v>
      </c>
    </row>
    <row r="17" spans="1:7" ht="13.8">
      <c r="A17" s="250" t="s">
        <v>559</v>
      </c>
      <c r="B17" s="251">
        <f t="shared" si="3"/>
        <v>44413</v>
      </c>
      <c r="C17" s="251">
        <f t="shared" si="0"/>
        <v>44420</v>
      </c>
      <c r="D17" s="287"/>
      <c r="E17" s="288"/>
      <c r="F17" s="288"/>
      <c r="G17" s="289"/>
    </row>
    <row r="18" spans="1:7" ht="13.8">
      <c r="A18" s="197" t="s">
        <v>542</v>
      </c>
      <c r="B18" s="197">
        <f t="shared" si="3"/>
        <v>44417</v>
      </c>
      <c r="C18" s="197">
        <f t="shared" si="0"/>
        <v>44424</v>
      </c>
      <c r="D18" s="287" t="s">
        <v>575</v>
      </c>
      <c r="E18" s="288">
        <f t="shared" ref="E18" si="12">B18+12</f>
        <v>44429</v>
      </c>
      <c r="F18" s="288">
        <f t="shared" ref="F18" si="13">B18+14</f>
        <v>44431</v>
      </c>
      <c r="G18" s="289" t="s">
        <v>58</v>
      </c>
    </row>
    <row r="19" spans="1:7" ht="13.8">
      <c r="A19" s="250" t="s">
        <v>560</v>
      </c>
      <c r="B19" s="251">
        <f t="shared" si="3"/>
        <v>44420</v>
      </c>
      <c r="C19" s="251">
        <f t="shared" si="0"/>
        <v>44427</v>
      </c>
      <c r="D19" s="287"/>
      <c r="E19" s="288"/>
      <c r="F19" s="288"/>
      <c r="G19" s="289"/>
    </row>
    <row r="20" spans="1:7" ht="13.8">
      <c r="A20" s="197" t="s">
        <v>548</v>
      </c>
      <c r="B20" s="197">
        <f t="shared" si="3"/>
        <v>44424</v>
      </c>
      <c r="C20" s="197">
        <f t="shared" si="0"/>
        <v>44431</v>
      </c>
      <c r="D20" s="287" t="s">
        <v>576</v>
      </c>
      <c r="E20" s="288">
        <f t="shared" ref="E20" si="14">B20+12</f>
        <v>44436</v>
      </c>
      <c r="F20" s="288">
        <f t="shared" ref="F20" si="15">B20+14</f>
        <v>44438</v>
      </c>
      <c r="G20" s="289" t="s">
        <v>58</v>
      </c>
    </row>
    <row r="21" spans="1:7" ht="13.8">
      <c r="A21" s="250" t="s">
        <v>561</v>
      </c>
      <c r="B21" s="251">
        <f t="shared" si="3"/>
        <v>44427</v>
      </c>
      <c r="C21" s="251">
        <f t="shared" si="0"/>
        <v>44434</v>
      </c>
      <c r="D21" s="287"/>
      <c r="E21" s="288"/>
      <c r="F21" s="288"/>
      <c r="G21" s="289"/>
    </row>
    <row r="22" spans="1:7" ht="13.8">
      <c r="A22" s="197" t="s">
        <v>549</v>
      </c>
      <c r="B22" s="197">
        <f t="shared" si="3"/>
        <v>44431</v>
      </c>
      <c r="C22" s="197">
        <f t="shared" si="0"/>
        <v>44438</v>
      </c>
      <c r="D22" s="287" t="s">
        <v>576</v>
      </c>
      <c r="E22" s="288">
        <f t="shared" ref="E22" si="16">B22+12</f>
        <v>44443</v>
      </c>
      <c r="F22" s="288">
        <f t="shared" ref="F22" si="17">B22+14</f>
        <v>44445</v>
      </c>
      <c r="G22" s="289" t="s">
        <v>58</v>
      </c>
    </row>
    <row r="23" spans="1:7" ht="13.8">
      <c r="A23" s="250" t="s">
        <v>562</v>
      </c>
      <c r="B23" s="251">
        <f t="shared" si="3"/>
        <v>44434</v>
      </c>
      <c r="C23" s="251">
        <f t="shared" si="0"/>
        <v>44441</v>
      </c>
      <c r="D23" s="287"/>
      <c r="E23" s="288"/>
      <c r="F23" s="288"/>
      <c r="G23" s="289"/>
    </row>
    <row r="24" spans="1:7" ht="13.8">
      <c r="A24" s="197" t="s">
        <v>550</v>
      </c>
      <c r="B24" s="197">
        <f t="shared" si="3"/>
        <v>44438</v>
      </c>
      <c r="C24" s="197">
        <f t="shared" si="0"/>
        <v>44445</v>
      </c>
      <c r="D24" s="287" t="s">
        <v>576</v>
      </c>
      <c r="E24" s="288">
        <f t="shared" ref="E24" si="18">B24+12</f>
        <v>44450</v>
      </c>
      <c r="F24" s="288">
        <f t="shared" ref="F24" si="19">B24+14</f>
        <v>44452</v>
      </c>
      <c r="G24" s="289" t="s">
        <v>58</v>
      </c>
    </row>
    <row r="25" spans="1:7" ht="13.8">
      <c r="A25" s="250" t="s">
        <v>563</v>
      </c>
      <c r="B25" s="251">
        <f t="shared" si="3"/>
        <v>44441</v>
      </c>
      <c r="C25" s="251">
        <f t="shared" si="0"/>
        <v>44448</v>
      </c>
      <c r="D25" s="287"/>
      <c r="E25" s="288"/>
      <c r="F25" s="288"/>
      <c r="G25" s="289"/>
    </row>
    <row r="26" spans="1:7" ht="13.8">
      <c r="A26" s="197" t="s">
        <v>551</v>
      </c>
      <c r="B26" s="197">
        <f t="shared" si="3"/>
        <v>44445</v>
      </c>
      <c r="C26" s="197">
        <f t="shared" si="0"/>
        <v>44452</v>
      </c>
      <c r="D26" s="287" t="s">
        <v>576</v>
      </c>
      <c r="E26" s="288">
        <f t="shared" ref="E26" si="20">B26+12</f>
        <v>44457</v>
      </c>
      <c r="F26" s="288">
        <f t="shared" ref="F26" si="21">B26+14</f>
        <v>44459</v>
      </c>
      <c r="G26" s="289" t="s">
        <v>58</v>
      </c>
    </row>
    <row r="27" spans="1:7" ht="13.8">
      <c r="A27" s="250" t="s">
        <v>564</v>
      </c>
      <c r="B27" s="251">
        <f t="shared" si="3"/>
        <v>44448</v>
      </c>
      <c r="C27" s="251">
        <f t="shared" si="0"/>
        <v>44455</v>
      </c>
      <c r="D27" s="287"/>
      <c r="E27" s="288"/>
      <c r="F27" s="288"/>
      <c r="G27" s="289"/>
    </row>
    <row r="28" spans="1:7" ht="13.8">
      <c r="A28" s="197" t="s">
        <v>552</v>
      </c>
      <c r="B28" s="197">
        <f t="shared" si="3"/>
        <v>44452</v>
      </c>
      <c r="C28" s="197">
        <f t="shared" si="0"/>
        <v>44459</v>
      </c>
      <c r="D28" s="287" t="s">
        <v>576</v>
      </c>
      <c r="E28" s="288">
        <f t="shared" ref="E28" si="22">B28+12</f>
        <v>44464</v>
      </c>
      <c r="F28" s="288">
        <f t="shared" ref="F28" si="23">B28+14</f>
        <v>44466</v>
      </c>
      <c r="G28" s="289" t="s">
        <v>58</v>
      </c>
    </row>
    <row r="29" spans="1:7" ht="13.8">
      <c r="A29" s="250" t="s">
        <v>565</v>
      </c>
      <c r="B29" s="251">
        <f t="shared" si="3"/>
        <v>44455</v>
      </c>
      <c r="C29" s="251">
        <f t="shared" si="0"/>
        <v>44462</v>
      </c>
      <c r="D29" s="287"/>
      <c r="E29" s="288"/>
      <c r="F29" s="288"/>
      <c r="G29" s="289"/>
    </row>
    <row r="30" spans="1:7" ht="13.8">
      <c r="A30" s="197" t="s">
        <v>553</v>
      </c>
      <c r="B30" s="197">
        <f t="shared" si="3"/>
        <v>44459</v>
      </c>
      <c r="C30" s="197">
        <f t="shared" si="0"/>
        <v>44466</v>
      </c>
      <c r="D30" s="287" t="s">
        <v>576</v>
      </c>
      <c r="E30" s="288">
        <f t="shared" ref="E30" si="24">B30+12</f>
        <v>44471</v>
      </c>
      <c r="F30" s="288">
        <f t="shared" ref="F30" si="25">B30+14</f>
        <v>44473</v>
      </c>
      <c r="G30" s="289" t="s">
        <v>58</v>
      </c>
    </row>
    <row r="31" spans="1:7" ht="13.8">
      <c r="A31" s="250" t="s">
        <v>566</v>
      </c>
      <c r="B31" s="251">
        <f t="shared" si="3"/>
        <v>44462</v>
      </c>
      <c r="C31" s="251">
        <f t="shared" si="0"/>
        <v>44469</v>
      </c>
      <c r="D31" s="287"/>
      <c r="E31" s="288"/>
      <c r="F31" s="288"/>
      <c r="G31" s="289"/>
    </row>
    <row r="32" spans="1:7" ht="13.8">
      <c r="A32" s="197" t="s">
        <v>554</v>
      </c>
      <c r="B32" s="197">
        <f t="shared" si="3"/>
        <v>44466</v>
      </c>
      <c r="C32" s="197">
        <f t="shared" si="0"/>
        <v>44473</v>
      </c>
      <c r="D32" s="287" t="s">
        <v>576</v>
      </c>
      <c r="E32" s="288">
        <f t="shared" ref="E32" si="26">B32+12</f>
        <v>44478</v>
      </c>
      <c r="F32" s="288">
        <f t="shared" ref="F32" si="27">B32+14</f>
        <v>44480</v>
      </c>
      <c r="G32" s="289" t="s">
        <v>58</v>
      </c>
    </row>
    <row r="33" spans="1:11" ht="12.75" customHeight="1">
      <c r="A33" s="250" t="s">
        <v>567</v>
      </c>
      <c r="B33" s="251">
        <f t="shared" si="3"/>
        <v>44469</v>
      </c>
      <c r="C33" s="251">
        <f t="shared" si="0"/>
        <v>44476</v>
      </c>
      <c r="D33" s="287"/>
      <c r="E33" s="288"/>
      <c r="F33" s="288"/>
      <c r="G33" s="289"/>
      <c r="H33" s="210"/>
      <c r="I33" s="209"/>
    </row>
    <row r="34" spans="1:11" ht="12.75" customHeight="1">
      <c r="A34" s="197" t="s">
        <v>555</v>
      </c>
      <c r="B34" s="197">
        <f t="shared" si="3"/>
        <v>44473</v>
      </c>
      <c r="C34" s="197">
        <f t="shared" si="0"/>
        <v>44480</v>
      </c>
      <c r="D34" s="287" t="s">
        <v>576</v>
      </c>
      <c r="E34" s="288">
        <f t="shared" ref="E34" si="28">B34+12</f>
        <v>44485</v>
      </c>
      <c r="F34" s="288">
        <f t="shared" ref="F34" si="29">B34+14</f>
        <v>44487</v>
      </c>
      <c r="G34" s="289" t="s">
        <v>569</v>
      </c>
      <c r="H34" s="210"/>
      <c r="I34" s="209"/>
    </row>
    <row r="35" spans="1:11" ht="12.75" customHeight="1">
      <c r="A35" s="250" t="s">
        <v>568</v>
      </c>
      <c r="B35" s="251">
        <f t="shared" si="3"/>
        <v>44476</v>
      </c>
      <c r="C35" s="251">
        <f t="shared" si="0"/>
        <v>44483</v>
      </c>
      <c r="D35" s="287"/>
      <c r="E35" s="288"/>
      <c r="F35" s="288"/>
      <c r="G35" s="289"/>
      <c r="H35" s="210"/>
      <c r="I35" s="209"/>
    </row>
    <row r="36" spans="1:11" s="12" customFormat="1" ht="15.6">
      <c r="A36" s="234"/>
      <c r="B36" s="234"/>
      <c r="C36" s="234"/>
      <c r="D36" s="233"/>
      <c r="E36" s="9"/>
      <c r="F36" s="10"/>
      <c r="I36"/>
      <c r="J36"/>
      <c r="K36"/>
    </row>
    <row r="37" spans="1:11" s="12" customFormat="1" ht="15.6">
      <c r="A37" s="140" t="s">
        <v>461</v>
      </c>
      <c r="B37" s="140"/>
      <c r="C37" s="141"/>
      <c r="D37" s="233"/>
      <c r="E37" s="9"/>
      <c r="F37" s="10"/>
      <c r="I37"/>
      <c r="J37"/>
      <c r="K37"/>
    </row>
    <row r="38" spans="1:11" s="235" customFormat="1" ht="15">
      <c r="A38" s="140" t="s">
        <v>462</v>
      </c>
      <c r="B38" s="140"/>
      <c r="C38" s="141"/>
      <c r="D38" s="234"/>
      <c r="E38" s="234"/>
      <c r="F38" s="234"/>
      <c r="G38" s="234"/>
      <c r="J38" s="236"/>
    </row>
    <row r="39" spans="1:11" s="235" customFormat="1" ht="15">
      <c r="A39" s="140" t="s">
        <v>463</v>
      </c>
      <c r="B39" s="140"/>
      <c r="C39" s="141"/>
      <c r="D39" s="141"/>
      <c r="E39" s="141"/>
      <c r="F39" s="141"/>
      <c r="G39" s="141"/>
      <c r="H39" s="133"/>
      <c r="I39" s="133"/>
      <c r="J39" s="133"/>
    </row>
    <row r="40" spans="1:11" s="235" customFormat="1" ht="15">
      <c r="A40" s="237"/>
      <c r="B40" s="237"/>
      <c r="C40" s="238"/>
      <c r="D40" s="141"/>
      <c r="E40" s="141"/>
      <c r="F40" s="141"/>
      <c r="G40" s="141"/>
      <c r="H40" s="133"/>
      <c r="I40" s="133"/>
      <c r="J40" s="133"/>
    </row>
    <row r="41" spans="1:11" s="235" customFormat="1" ht="15">
      <c r="A41" s="240" t="s">
        <v>464</v>
      </c>
      <c r="B41" s="241"/>
      <c r="C41" s="241"/>
      <c r="D41" s="141"/>
      <c r="E41" s="141"/>
      <c r="F41" s="141"/>
      <c r="G41" s="141"/>
      <c r="H41" s="133"/>
      <c r="I41" s="133"/>
      <c r="J41" s="133"/>
    </row>
    <row r="42" spans="1:11" s="235" customFormat="1" ht="15">
      <c r="A42" s="241"/>
      <c r="B42" s="241"/>
      <c r="C42" s="241"/>
      <c r="D42" s="238"/>
      <c r="E42" s="238"/>
      <c r="F42" s="238"/>
      <c r="G42" s="238"/>
      <c r="H42" s="239"/>
      <c r="I42" s="239"/>
      <c r="J42" s="239"/>
    </row>
    <row r="43" spans="1:11" s="235" customFormat="1" ht="15">
      <c r="A43" s="242" t="s">
        <v>465</v>
      </c>
      <c r="B43" s="241"/>
      <c r="C43" s="241"/>
      <c r="D43" s="241"/>
      <c r="E43" s="241"/>
      <c r="F43" s="241"/>
      <c r="G43" s="241"/>
      <c r="H43" s="241"/>
      <c r="I43" s="241"/>
      <c r="J43" s="241"/>
    </row>
    <row r="44" spans="1:11" s="235" customFormat="1" ht="15">
      <c r="A44" s="239"/>
      <c r="B44" s="239"/>
      <c r="C44" s="239"/>
      <c r="D44" s="241"/>
      <c r="E44" s="241"/>
      <c r="F44" s="241"/>
      <c r="G44" s="241"/>
      <c r="H44" s="241"/>
      <c r="I44" s="241"/>
      <c r="J44" s="241"/>
    </row>
    <row r="45" spans="1:11" s="235" customFormat="1" ht="15">
      <c r="A45" s="243" t="s">
        <v>466</v>
      </c>
      <c r="B45" s="239"/>
      <c r="C45" s="239"/>
      <c r="D45" s="241"/>
      <c r="E45" s="241"/>
      <c r="F45" s="241"/>
      <c r="G45" s="241"/>
      <c r="H45" s="241"/>
      <c r="I45" s="241"/>
      <c r="J45" s="241"/>
    </row>
    <row r="46" spans="1:11" s="235" customFormat="1" ht="15">
      <c r="A46" s="244" t="s">
        <v>468</v>
      </c>
      <c r="B46" s="241" t="s">
        <v>469</v>
      </c>
      <c r="C46" s="241"/>
      <c r="D46" s="239"/>
      <c r="E46" s="239"/>
      <c r="F46" s="239"/>
      <c r="G46" s="239"/>
      <c r="H46" s="239"/>
      <c r="I46" s="239"/>
      <c r="J46" s="239"/>
    </row>
    <row r="47" spans="1:11" s="235" customFormat="1" ht="15">
      <c r="A47" s="244" t="s">
        <v>471</v>
      </c>
      <c r="B47" s="241" t="s">
        <v>472</v>
      </c>
      <c r="C47" s="241"/>
      <c r="D47" s="239"/>
      <c r="E47" s="239"/>
      <c r="F47" s="239"/>
      <c r="G47" s="239"/>
      <c r="H47" s="239"/>
      <c r="I47" s="239"/>
      <c r="J47" s="239"/>
    </row>
    <row r="48" spans="1:11" s="235" customFormat="1" ht="15">
      <c r="A48" s="244" t="s">
        <v>473</v>
      </c>
      <c r="B48" s="241" t="s">
        <v>474</v>
      </c>
      <c r="C48" s="241"/>
      <c r="D48" s="241"/>
      <c r="E48" s="241" t="s">
        <v>470</v>
      </c>
      <c r="F48" s="241"/>
      <c r="G48" s="241"/>
      <c r="H48" s="241"/>
      <c r="I48" s="241"/>
      <c r="J48" s="241"/>
    </row>
    <row r="49" spans="1:10" s="235" customFormat="1" ht="15">
      <c r="A49" s="243" t="s">
        <v>476</v>
      </c>
      <c r="B49" s="239"/>
      <c r="C49" s="239"/>
      <c r="D49" s="241"/>
      <c r="E49" s="241" t="s">
        <v>470</v>
      </c>
      <c r="F49" s="241"/>
      <c r="G49" s="241"/>
      <c r="H49" s="241"/>
      <c r="I49" s="241"/>
      <c r="J49" s="241"/>
    </row>
    <row r="50" spans="1:10" s="235" customFormat="1" ht="15">
      <c r="A50" s="244" t="s">
        <v>468</v>
      </c>
      <c r="B50" s="241" t="s">
        <v>478</v>
      </c>
      <c r="C50" s="241"/>
      <c r="D50" s="241"/>
      <c r="E50" s="241" t="s">
        <v>475</v>
      </c>
      <c r="F50" s="241"/>
      <c r="G50" s="241"/>
      <c r="H50" s="241"/>
      <c r="I50" s="241"/>
      <c r="J50" s="241"/>
    </row>
    <row r="51" spans="1:10" s="235" customFormat="1" ht="15">
      <c r="A51" s="244" t="s">
        <v>471</v>
      </c>
      <c r="B51" s="241" t="s">
        <v>478</v>
      </c>
      <c r="C51" s="241"/>
      <c r="D51" s="239"/>
      <c r="E51" s="239"/>
      <c r="F51" s="239"/>
      <c r="G51" s="239"/>
      <c r="H51" s="239"/>
      <c r="I51" s="239"/>
      <c r="J51" s="239"/>
    </row>
    <row r="52" spans="1:10" s="235" customFormat="1" ht="15">
      <c r="A52" s="244" t="s">
        <v>473</v>
      </c>
      <c r="B52" s="241" t="s">
        <v>480</v>
      </c>
      <c r="C52" s="241"/>
      <c r="D52" s="241"/>
      <c r="E52" s="241" t="s">
        <v>479</v>
      </c>
      <c r="F52" s="241"/>
      <c r="G52" s="241"/>
      <c r="H52" s="241"/>
      <c r="I52" s="241"/>
      <c r="J52" s="241"/>
    </row>
    <row r="53" spans="1:10" s="235" customFormat="1" ht="15">
      <c r="A53" s="244"/>
      <c r="B53" s="241"/>
      <c r="C53" s="241"/>
      <c r="D53" s="241"/>
      <c r="E53" s="241" t="s">
        <v>479</v>
      </c>
      <c r="F53" s="241"/>
      <c r="G53" s="241"/>
      <c r="H53" s="241"/>
      <c r="I53" s="241"/>
      <c r="J53" s="241"/>
    </row>
    <row r="54" spans="1:10" s="235" customFormat="1" ht="15">
      <c r="A54" s="244" t="s">
        <v>482</v>
      </c>
      <c r="B54" s="242" t="s">
        <v>483</v>
      </c>
      <c r="C54" s="241"/>
      <c r="D54" s="241"/>
      <c r="E54" s="241" t="s">
        <v>481</v>
      </c>
      <c r="F54" s="241"/>
      <c r="G54" s="241"/>
      <c r="H54" s="241"/>
      <c r="I54" s="241"/>
      <c r="J54" s="241"/>
    </row>
    <row r="55" spans="1:10" s="235" customFormat="1" ht="15">
      <c r="A55" s="239"/>
      <c r="B55" s="239"/>
      <c r="C55" s="239"/>
      <c r="D55" s="241"/>
      <c r="E55" s="241"/>
      <c r="F55" s="241"/>
      <c r="G55" s="241"/>
      <c r="H55" s="241"/>
      <c r="I55" s="241"/>
      <c r="J55" s="241"/>
    </row>
    <row r="56" spans="1:10" s="235" customFormat="1" ht="15">
      <c r="A56" s="26"/>
      <c r="B56" s="27"/>
      <c r="C56" s="15"/>
      <c r="D56" s="241"/>
      <c r="E56" s="241"/>
      <c r="F56" s="241"/>
      <c r="G56" s="241"/>
      <c r="H56" s="241"/>
      <c r="I56" s="241"/>
      <c r="J56" s="241"/>
    </row>
    <row r="57" spans="1:10" s="235" customFormat="1" ht="15">
      <c r="A57" s="26"/>
      <c r="B57" s="27"/>
      <c r="C57" s="15"/>
      <c r="D57" s="239"/>
      <c r="E57" s="239"/>
      <c r="F57" s="239"/>
      <c r="G57" s="239"/>
      <c r="H57" s="239"/>
      <c r="I57" s="239"/>
      <c r="J57" s="239"/>
    </row>
  </sheetData>
  <mergeCells count="60">
    <mergeCell ref="D32:D33"/>
    <mergeCell ref="E32:E33"/>
    <mergeCell ref="F32:F33"/>
    <mergeCell ref="G30:G31"/>
    <mergeCell ref="G32:G33"/>
    <mergeCell ref="D30:D31"/>
    <mergeCell ref="E30:E31"/>
    <mergeCell ref="F30:F31"/>
    <mergeCell ref="D14:D15"/>
    <mergeCell ref="G26:G27"/>
    <mergeCell ref="G28:G29"/>
    <mergeCell ref="D26:D27"/>
    <mergeCell ref="E26:E27"/>
    <mergeCell ref="F26:F27"/>
    <mergeCell ref="D28:D29"/>
    <mergeCell ref="E28:E29"/>
    <mergeCell ref="F28:F29"/>
    <mergeCell ref="D22:D23"/>
    <mergeCell ref="D16:D17"/>
    <mergeCell ref="E16:E17"/>
    <mergeCell ref="E22:E23"/>
    <mergeCell ref="F22:F23"/>
    <mergeCell ref="D20:D21"/>
    <mergeCell ref="F24:F25"/>
    <mergeCell ref="G14:G15"/>
    <mergeCell ref="G22:G23"/>
    <mergeCell ref="G24:G25"/>
    <mergeCell ref="E20:E21"/>
    <mergeCell ref="F20:F21"/>
    <mergeCell ref="G20:G21"/>
    <mergeCell ref="G8:G9"/>
    <mergeCell ref="D10:D11"/>
    <mergeCell ref="D2:G2"/>
    <mergeCell ref="D3:G3"/>
    <mergeCell ref="D1:G1"/>
    <mergeCell ref="C5:D5"/>
    <mergeCell ref="E10:E11"/>
    <mergeCell ref="G10:G11"/>
    <mergeCell ref="F10:F11"/>
    <mergeCell ref="E12:E13"/>
    <mergeCell ref="F12:F13"/>
    <mergeCell ref="D8:D9"/>
    <mergeCell ref="E8:E9"/>
    <mergeCell ref="F8:F9"/>
    <mergeCell ref="D34:D35"/>
    <mergeCell ref="E34:E35"/>
    <mergeCell ref="F34:F35"/>
    <mergeCell ref="G34:G35"/>
    <mergeCell ref="D12:D13"/>
    <mergeCell ref="G16:G17"/>
    <mergeCell ref="G18:G19"/>
    <mergeCell ref="D18:D19"/>
    <mergeCell ref="F16:F17"/>
    <mergeCell ref="E18:E19"/>
    <mergeCell ref="F18:F19"/>
    <mergeCell ref="E14:E15"/>
    <mergeCell ref="F14:F15"/>
    <mergeCell ref="G12:G13"/>
    <mergeCell ref="D24:D25"/>
    <mergeCell ref="E24:E25"/>
  </mergeCells>
  <phoneticPr fontId="13" type="noConversion"/>
  <hyperlinks>
    <hyperlink ref="A43" r:id="rId1" xr:uid="{00000000-0004-0000-0400-000000000000}"/>
    <hyperlink ref="B54" r:id="rId2" xr:uid="{00000000-0004-0000-0400-000001000000}"/>
    <hyperlink ref="A23" r:id="rId3" display="http://www.yangming.com/e-service/Vessel_Tracking/vessel_tracking_detail.aspx?vessel=YHMN&amp;func=current" xr:uid="{00000000-0004-0000-0400-000002000000}"/>
  </hyperlinks>
  <pageMargins left="0.7" right="0.7" top="0.75" bottom="0.75" header="0.3" footer="0.3"/>
  <pageSetup scale="60" orientation="portrait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7"/>
  <sheetViews>
    <sheetView workbookViewId="0">
      <selection activeCell="I47" sqref="A36:XFD47"/>
    </sheetView>
  </sheetViews>
  <sheetFormatPr defaultRowHeight="15"/>
  <cols>
    <col min="1" max="1" width="19.7265625" style="76" customWidth="1"/>
    <col min="2" max="2" width="7.26953125" style="70" customWidth="1"/>
    <col min="3" max="3" width="6.7265625" style="70" customWidth="1"/>
    <col min="4" max="4" width="27.7265625" style="70" customWidth="1"/>
    <col min="5" max="5" width="6.81640625" style="70" customWidth="1"/>
    <col min="6" max="8" width="10.08984375" style="70" customWidth="1"/>
  </cols>
  <sheetData>
    <row r="1" spans="1:8" ht="27">
      <c r="A1" s="66" t="s">
        <v>18</v>
      </c>
      <c r="B1" s="59"/>
      <c r="C1" s="68" t="s">
        <v>10</v>
      </c>
      <c r="D1" s="69" t="s">
        <v>19</v>
      </c>
      <c r="E1" s="58"/>
      <c r="F1" s="60"/>
    </row>
    <row r="2" spans="1:8">
      <c r="A2" s="71" t="s">
        <v>7</v>
      </c>
      <c r="B2" s="71"/>
      <c r="C2" s="67"/>
      <c r="D2" s="72" t="s">
        <v>206</v>
      </c>
      <c r="E2" s="58"/>
      <c r="F2" s="73"/>
    </row>
    <row r="3" spans="1:8">
      <c r="A3" s="71" t="s">
        <v>8</v>
      </c>
      <c r="B3" s="71"/>
      <c r="C3" s="71"/>
      <c r="D3" s="71"/>
      <c r="E3" s="74"/>
      <c r="F3" s="74"/>
    </row>
    <row r="4" spans="1:8">
      <c r="A4" s="67" t="s">
        <v>9</v>
      </c>
      <c r="B4" s="59"/>
      <c r="C4" s="67"/>
      <c r="D4" s="67"/>
      <c r="E4" s="58"/>
      <c r="F4" s="58"/>
    </row>
    <row r="6" spans="1:8">
      <c r="A6" s="85" t="s">
        <v>0</v>
      </c>
      <c r="B6" s="75" t="s">
        <v>1</v>
      </c>
      <c r="C6" s="75" t="s">
        <v>28</v>
      </c>
      <c r="D6" s="85" t="s">
        <v>3</v>
      </c>
      <c r="E6" s="75" t="s">
        <v>28</v>
      </c>
      <c r="F6" s="75" t="s">
        <v>26</v>
      </c>
      <c r="G6" s="75" t="s">
        <v>37</v>
      </c>
      <c r="H6" s="75" t="s">
        <v>25</v>
      </c>
    </row>
    <row r="7" spans="1:8">
      <c r="A7" s="85" t="s">
        <v>4</v>
      </c>
      <c r="B7" s="64" t="s">
        <v>5</v>
      </c>
      <c r="C7" s="64" t="s">
        <v>6</v>
      </c>
      <c r="D7" s="85" t="s">
        <v>4</v>
      </c>
      <c r="E7" s="64" t="s">
        <v>5</v>
      </c>
      <c r="F7" s="64" t="s">
        <v>6</v>
      </c>
      <c r="G7" s="64" t="s">
        <v>6</v>
      </c>
      <c r="H7" s="64" t="s">
        <v>6</v>
      </c>
    </row>
    <row r="8" spans="1:8">
      <c r="A8" s="295" t="s">
        <v>213</v>
      </c>
      <c r="B8" s="281">
        <v>43247</v>
      </c>
      <c r="C8" s="281">
        <f>B8+3</f>
        <v>43250</v>
      </c>
      <c r="D8" s="298" t="s">
        <v>238</v>
      </c>
      <c r="E8" s="281">
        <f>+B8+9</f>
        <v>43256</v>
      </c>
      <c r="F8" s="281">
        <f>+E8+8</f>
        <v>43264</v>
      </c>
      <c r="G8" s="281">
        <f>+E8+10</f>
        <v>43266</v>
      </c>
      <c r="H8" s="281">
        <f>+E8+13</f>
        <v>43269</v>
      </c>
    </row>
    <row r="9" spans="1:8">
      <c r="A9" s="296"/>
      <c r="B9" s="294"/>
      <c r="C9" s="294"/>
      <c r="D9" s="299"/>
      <c r="E9" s="294"/>
      <c r="F9" s="294"/>
      <c r="G9" s="294"/>
      <c r="H9" s="294"/>
    </row>
    <row r="10" spans="1:8">
      <c r="A10" s="296"/>
      <c r="B10" s="294"/>
      <c r="C10" s="294"/>
      <c r="D10" s="299"/>
      <c r="E10" s="294">
        <f t="shared" ref="E10" si="0">B8+6</f>
        <v>43253</v>
      </c>
      <c r="F10" s="294"/>
      <c r="G10" s="294"/>
      <c r="H10" s="294"/>
    </row>
    <row r="11" spans="1:8">
      <c r="A11" s="297"/>
      <c r="B11" s="282"/>
      <c r="C11" s="282"/>
      <c r="D11" s="300"/>
      <c r="E11" s="282"/>
      <c r="F11" s="282"/>
      <c r="G11" s="282"/>
      <c r="H11" s="282"/>
    </row>
    <row r="12" spans="1:8">
      <c r="A12" s="295" t="s">
        <v>214</v>
      </c>
      <c r="B12" s="281">
        <f t="shared" ref="B12" si="1">B8+7</f>
        <v>43254</v>
      </c>
      <c r="C12" s="281">
        <f t="shared" ref="C12" si="2">B12+3</f>
        <v>43257</v>
      </c>
      <c r="D12" s="298" t="s">
        <v>239</v>
      </c>
      <c r="E12" s="281">
        <f t="shared" ref="E12:E32" si="3">+E8+7</f>
        <v>43263</v>
      </c>
      <c r="F12" s="281">
        <f t="shared" ref="F12:H12" si="4">F8+7</f>
        <v>43271</v>
      </c>
      <c r="G12" s="281">
        <f t="shared" si="4"/>
        <v>43273</v>
      </c>
      <c r="H12" s="281">
        <f t="shared" si="4"/>
        <v>43276</v>
      </c>
    </row>
    <row r="13" spans="1:8">
      <c r="A13" s="296"/>
      <c r="B13" s="294"/>
      <c r="C13" s="294"/>
      <c r="D13" s="299"/>
      <c r="E13" s="294"/>
      <c r="F13" s="294"/>
      <c r="G13" s="294"/>
      <c r="H13" s="294"/>
    </row>
    <row r="14" spans="1:8">
      <c r="A14" s="296"/>
      <c r="B14" s="294"/>
      <c r="C14" s="294"/>
      <c r="D14" s="299"/>
      <c r="E14" s="294">
        <f t="shared" ref="E14" si="5">B12+6</f>
        <v>43260</v>
      </c>
      <c r="F14" s="294"/>
      <c r="G14" s="294"/>
      <c r="H14" s="294"/>
    </row>
    <row r="15" spans="1:8">
      <c r="A15" s="297"/>
      <c r="B15" s="282"/>
      <c r="C15" s="282"/>
      <c r="D15" s="300"/>
      <c r="E15" s="282"/>
      <c r="F15" s="282"/>
      <c r="G15" s="282"/>
      <c r="H15" s="282"/>
    </row>
    <row r="16" spans="1:8">
      <c r="A16" s="295" t="s">
        <v>215</v>
      </c>
      <c r="B16" s="281">
        <f t="shared" ref="B16" si="6">B12+7</f>
        <v>43261</v>
      </c>
      <c r="C16" s="281">
        <f t="shared" ref="C16" si="7">B16+3</f>
        <v>43264</v>
      </c>
      <c r="D16" s="298" t="s">
        <v>240</v>
      </c>
      <c r="E16" s="281">
        <f t="shared" si="3"/>
        <v>43270</v>
      </c>
      <c r="F16" s="281">
        <f t="shared" ref="F16:H16" si="8">F12+7</f>
        <v>43278</v>
      </c>
      <c r="G16" s="281">
        <f t="shared" si="8"/>
        <v>43280</v>
      </c>
      <c r="H16" s="281">
        <f t="shared" si="8"/>
        <v>43283</v>
      </c>
    </row>
    <row r="17" spans="1:8">
      <c r="A17" s="296"/>
      <c r="B17" s="294"/>
      <c r="C17" s="294"/>
      <c r="D17" s="299"/>
      <c r="E17" s="294"/>
      <c r="F17" s="294"/>
      <c r="G17" s="294"/>
      <c r="H17" s="294"/>
    </row>
    <row r="18" spans="1:8">
      <c r="A18" s="296"/>
      <c r="B18" s="294"/>
      <c r="C18" s="294"/>
      <c r="D18" s="299"/>
      <c r="E18" s="294">
        <f t="shared" ref="E18" si="9">B16+6</f>
        <v>43267</v>
      </c>
      <c r="F18" s="294"/>
      <c r="G18" s="294"/>
      <c r="H18" s="294"/>
    </row>
    <row r="19" spans="1:8">
      <c r="A19" s="297"/>
      <c r="B19" s="282"/>
      <c r="C19" s="282"/>
      <c r="D19" s="300"/>
      <c r="E19" s="282"/>
      <c r="F19" s="282"/>
      <c r="G19" s="282"/>
      <c r="H19" s="282"/>
    </row>
    <row r="20" spans="1:8">
      <c r="A20" s="295" t="s">
        <v>219</v>
      </c>
      <c r="B20" s="281">
        <f t="shared" ref="B20" si="10">B16+7</f>
        <v>43268</v>
      </c>
      <c r="C20" s="281">
        <f t="shared" ref="C20" si="11">B20+3</f>
        <v>43271</v>
      </c>
      <c r="D20" s="298" t="s">
        <v>241</v>
      </c>
      <c r="E20" s="281">
        <f t="shared" si="3"/>
        <v>43277</v>
      </c>
      <c r="F20" s="281">
        <f t="shared" ref="F20:H20" si="12">F16+7</f>
        <v>43285</v>
      </c>
      <c r="G20" s="281">
        <f t="shared" si="12"/>
        <v>43287</v>
      </c>
      <c r="H20" s="281">
        <f t="shared" si="12"/>
        <v>43290</v>
      </c>
    </row>
    <row r="21" spans="1:8">
      <c r="A21" s="296"/>
      <c r="B21" s="294"/>
      <c r="C21" s="294"/>
      <c r="D21" s="299"/>
      <c r="E21" s="294"/>
      <c r="F21" s="294"/>
      <c r="G21" s="294"/>
      <c r="H21" s="294"/>
    </row>
    <row r="22" spans="1:8">
      <c r="A22" s="296"/>
      <c r="B22" s="294"/>
      <c r="C22" s="294"/>
      <c r="D22" s="299"/>
      <c r="E22" s="294">
        <f t="shared" ref="E22" si="13">B20+6</f>
        <v>43274</v>
      </c>
      <c r="F22" s="294"/>
      <c r="G22" s="294"/>
      <c r="H22" s="294"/>
    </row>
    <row r="23" spans="1:8">
      <c r="A23" s="297"/>
      <c r="B23" s="282"/>
      <c r="C23" s="282"/>
      <c r="D23" s="300"/>
      <c r="E23" s="282"/>
      <c r="F23" s="282"/>
      <c r="G23" s="282"/>
      <c r="H23" s="282"/>
    </row>
    <row r="24" spans="1:8">
      <c r="A24" s="295" t="s">
        <v>220</v>
      </c>
      <c r="B24" s="281">
        <f t="shared" ref="B24" si="14">B20+7</f>
        <v>43275</v>
      </c>
      <c r="C24" s="281">
        <f t="shared" ref="C24" si="15">B24+3</f>
        <v>43278</v>
      </c>
      <c r="D24" s="298" t="s">
        <v>243</v>
      </c>
      <c r="E24" s="281">
        <f t="shared" si="3"/>
        <v>43284</v>
      </c>
      <c r="F24" s="281">
        <f t="shared" ref="F24:H24" si="16">F20+7</f>
        <v>43292</v>
      </c>
      <c r="G24" s="281">
        <f t="shared" si="16"/>
        <v>43294</v>
      </c>
      <c r="H24" s="281">
        <f t="shared" si="16"/>
        <v>43297</v>
      </c>
    </row>
    <row r="25" spans="1:8">
      <c r="A25" s="296"/>
      <c r="B25" s="294"/>
      <c r="C25" s="294"/>
      <c r="D25" s="299"/>
      <c r="E25" s="294"/>
      <c r="F25" s="294"/>
      <c r="G25" s="294"/>
      <c r="H25" s="294"/>
    </row>
    <row r="26" spans="1:8">
      <c r="A26" s="296"/>
      <c r="B26" s="294"/>
      <c r="C26" s="294"/>
      <c r="D26" s="299"/>
      <c r="E26" s="294">
        <f t="shared" ref="E26" si="17">B24+6</f>
        <v>43281</v>
      </c>
      <c r="F26" s="294"/>
      <c r="G26" s="294"/>
      <c r="H26" s="294"/>
    </row>
    <row r="27" spans="1:8">
      <c r="A27" s="297"/>
      <c r="B27" s="282"/>
      <c r="C27" s="282"/>
      <c r="D27" s="300"/>
      <c r="E27" s="282"/>
      <c r="F27" s="282"/>
      <c r="G27" s="282"/>
      <c r="H27" s="282"/>
    </row>
    <row r="28" spans="1:8">
      <c r="A28" s="295" t="s">
        <v>221</v>
      </c>
      <c r="B28" s="281">
        <f>B24+7</f>
        <v>43282</v>
      </c>
      <c r="C28" s="281">
        <f>B28+3</f>
        <v>43285</v>
      </c>
      <c r="D28" s="298" t="s">
        <v>255</v>
      </c>
      <c r="E28" s="281">
        <f t="shared" si="3"/>
        <v>43291</v>
      </c>
      <c r="F28" s="281">
        <f t="shared" ref="F28:H28" si="18">F24+7</f>
        <v>43299</v>
      </c>
      <c r="G28" s="281">
        <f t="shared" si="18"/>
        <v>43301</v>
      </c>
      <c r="H28" s="281">
        <f t="shared" si="18"/>
        <v>43304</v>
      </c>
    </row>
    <row r="29" spans="1:8">
      <c r="A29" s="296"/>
      <c r="B29" s="294"/>
      <c r="C29" s="294"/>
      <c r="D29" s="299"/>
      <c r="E29" s="294"/>
      <c r="F29" s="294"/>
      <c r="G29" s="294"/>
      <c r="H29" s="294"/>
    </row>
    <row r="30" spans="1:8">
      <c r="A30" s="296"/>
      <c r="B30" s="294"/>
      <c r="C30" s="294"/>
      <c r="D30" s="299"/>
      <c r="E30" s="294">
        <f t="shared" ref="E30" si="19">B28+6</f>
        <v>43288</v>
      </c>
      <c r="F30" s="294"/>
      <c r="G30" s="294"/>
      <c r="H30" s="294"/>
    </row>
    <row r="31" spans="1:8">
      <c r="A31" s="297"/>
      <c r="B31" s="282"/>
      <c r="C31" s="282"/>
      <c r="D31" s="300"/>
      <c r="E31" s="282"/>
      <c r="F31" s="282"/>
      <c r="G31" s="282"/>
      <c r="H31" s="282"/>
    </row>
    <row r="32" spans="1:8">
      <c r="A32" s="295" t="s">
        <v>222</v>
      </c>
      <c r="B32" s="281">
        <f>B28+7</f>
        <v>43289</v>
      </c>
      <c r="C32" s="281">
        <f>B32+3</f>
        <v>43292</v>
      </c>
      <c r="D32" s="298" t="s">
        <v>258</v>
      </c>
      <c r="E32" s="281">
        <f t="shared" si="3"/>
        <v>43298</v>
      </c>
      <c r="F32" s="281">
        <f t="shared" ref="F32:H32" si="20">F28+7</f>
        <v>43306</v>
      </c>
      <c r="G32" s="281">
        <f t="shared" si="20"/>
        <v>43308</v>
      </c>
      <c r="H32" s="281">
        <f t="shared" si="20"/>
        <v>43311</v>
      </c>
    </row>
    <row r="33" spans="1:8">
      <c r="A33" s="296"/>
      <c r="B33" s="294"/>
      <c r="C33" s="294"/>
      <c r="D33" s="299"/>
      <c r="E33" s="294"/>
      <c r="F33" s="294"/>
      <c r="G33" s="294"/>
      <c r="H33" s="294"/>
    </row>
    <row r="34" spans="1:8">
      <c r="A34" s="296"/>
      <c r="B34" s="294"/>
      <c r="C34" s="294"/>
      <c r="D34" s="299"/>
      <c r="E34" s="294">
        <f t="shared" ref="E34" si="21">B32+6</f>
        <v>43295</v>
      </c>
      <c r="F34" s="294"/>
      <c r="G34" s="294"/>
      <c r="H34" s="294"/>
    </row>
    <row r="35" spans="1:8">
      <c r="A35" s="297"/>
      <c r="B35" s="282"/>
      <c r="C35" s="282"/>
      <c r="D35" s="300"/>
      <c r="E35" s="282"/>
      <c r="F35" s="282"/>
      <c r="G35" s="282"/>
      <c r="H35" s="282"/>
    </row>
    <row r="36" spans="1:8">
      <c r="A36" s="33"/>
      <c r="B36" s="195"/>
      <c r="C36" s="195"/>
      <c r="D36" s="63"/>
      <c r="E36" s="195"/>
      <c r="F36" s="195"/>
      <c r="G36" s="195"/>
      <c r="H36" s="195"/>
    </row>
    <row r="37" spans="1:8" ht="15.6">
      <c r="A37" s="77" t="s">
        <v>17</v>
      </c>
      <c r="B37" s="77"/>
      <c r="C37" s="77"/>
      <c r="D37" s="77"/>
      <c r="E37" s="78"/>
      <c r="F37" s="79"/>
      <c r="G37" s="79"/>
      <c r="H37" s="79"/>
    </row>
    <row r="38" spans="1:8">
      <c r="A38" s="80"/>
      <c r="B38" s="80"/>
      <c r="C38" s="80"/>
      <c r="D38" s="80"/>
      <c r="E38" s="80"/>
    </row>
    <row r="39" spans="1:8">
      <c r="A39" s="81" t="s">
        <v>16</v>
      </c>
      <c r="B39" s="82"/>
      <c r="C39" s="82"/>
      <c r="D39" s="63"/>
      <c r="E39" s="58"/>
      <c r="F39" s="59"/>
      <c r="G39" s="58"/>
      <c r="H39" s="58"/>
    </row>
    <row r="40" spans="1:8">
      <c r="A40" s="65" t="s">
        <v>217</v>
      </c>
      <c r="B40" s="63"/>
      <c r="C40" s="63"/>
      <c r="D40" s="63"/>
      <c r="E40" s="58"/>
      <c r="F40" s="59"/>
      <c r="G40" s="58"/>
      <c r="H40" s="58"/>
    </row>
    <row r="41" spans="1:8">
      <c r="A41" s="65"/>
      <c r="B41" s="83"/>
      <c r="C41" s="83"/>
      <c r="D41" s="83"/>
      <c r="E41" s="84"/>
    </row>
    <row r="42" spans="1:8">
      <c r="A42" s="83"/>
      <c r="B42" s="83"/>
      <c r="C42" s="83"/>
      <c r="D42" s="83"/>
      <c r="E42" s="84"/>
    </row>
    <row r="43" spans="1:8">
      <c r="A43" s="70"/>
    </row>
    <row r="44" spans="1:8">
      <c r="A44" s="70"/>
    </row>
    <row r="45" spans="1:8">
      <c r="A45" s="70"/>
    </row>
    <row r="46" spans="1:8">
      <c r="A46" s="70"/>
    </row>
    <row r="47" spans="1:8">
      <c r="A47" s="70"/>
    </row>
  </sheetData>
  <mergeCells count="56">
    <mergeCell ref="H8:H11"/>
    <mergeCell ref="E8:E11"/>
    <mergeCell ref="G8:G11"/>
    <mergeCell ref="A8:A11"/>
    <mergeCell ref="B8:B11"/>
    <mergeCell ref="C8:C11"/>
    <mergeCell ref="D8:D11"/>
    <mergeCell ref="F8:F11"/>
    <mergeCell ref="F12:F15"/>
    <mergeCell ref="G12:G15"/>
    <mergeCell ref="H12:H15"/>
    <mergeCell ref="A16:A19"/>
    <mergeCell ref="B16:B19"/>
    <mergeCell ref="C16:C19"/>
    <mergeCell ref="D16:D19"/>
    <mergeCell ref="E16:E19"/>
    <mergeCell ref="F16:F19"/>
    <mergeCell ref="G16:G19"/>
    <mergeCell ref="H16:H19"/>
    <mergeCell ref="A12:A15"/>
    <mergeCell ref="B12:B15"/>
    <mergeCell ref="C12:C15"/>
    <mergeCell ref="D12:D15"/>
    <mergeCell ref="E12:E15"/>
    <mergeCell ref="F20:F23"/>
    <mergeCell ref="G20:G23"/>
    <mergeCell ref="H20:H23"/>
    <mergeCell ref="A24:A27"/>
    <mergeCell ref="B24:B27"/>
    <mergeCell ref="C24:C27"/>
    <mergeCell ref="D24:D27"/>
    <mergeCell ref="E24:E27"/>
    <mergeCell ref="F24:F27"/>
    <mergeCell ref="G24:G27"/>
    <mergeCell ref="H24:H27"/>
    <mergeCell ref="A20:A23"/>
    <mergeCell ref="B20:B23"/>
    <mergeCell ref="C20:C23"/>
    <mergeCell ref="D20:D23"/>
    <mergeCell ref="E20:E23"/>
    <mergeCell ref="H32:H35"/>
    <mergeCell ref="A28:A31"/>
    <mergeCell ref="B28:B31"/>
    <mergeCell ref="C28:C31"/>
    <mergeCell ref="D28:D31"/>
    <mergeCell ref="E28:E31"/>
    <mergeCell ref="F28:F31"/>
    <mergeCell ref="G28:G31"/>
    <mergeCell ref="H28:H31"/>
    <mergeCell ref="A32:A35"/>
    <mergeCell ref="D32:D35"/>
    <mergeCell ref="B32:B35"/>
    <mergeCell ref="C32:C35"/>
    <mergeCell ref="E32:E35"/>
    <mergeCell ref="F32:F35"/>
    <mergeCell ref="G32:G35"/>
  </mergeCells>
  <phoneticPr fontId="53" type="noConversion"/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3"/>
  <sheetViews>
    <sheetView workbookViewId="0">
      <selection activeCell="D25" sqref="D25:E26"/>
    </sheetView>
  </sheetViews>
  <sheetFormatPr defaultColWidth="9" defaultRowHeight="12.6"/>
  <cols>
    <col min="1" max="1" width="27.26953125" style="26" customWidth="1"/>
    <col min="2" max="2" width="8.08984375" style="27" customWidth="1"/>
    <col min="3" max="3" width="13" style="27" customWidth="1"/>
    <col min="4" max="4" width="22.26953125" style="15" customWidth="1"/>
    <col min="5" max="5" width="9.08984375" style="15" customWidth="1"/>
    <col min="6" max="6" width="9.26953125" style="29" customWidth="1"/>
    <col min="7" max="7" width="7.7265625" style="26" customWidth="1"/>
    <col min="8" max="8" width="9.26953125" style="26" customWidth="1"/>
    <col min="9" max="9" width="9.26953125" style="28" customWidth="1"/>
    <col min="10" max="10" width="17.36328125" style="15" customWidth="1"/>
    <col min="11" max="11" width="7.7265625" style="26" customWidth="1"/>
    <col min="12" max="16384" width="9" style="26"/>
  </cols>
  <sheetData>
    <row r="1" spans="1:13" s="17" customFormat="1" ht="46.5" customHeight="1">
      <c r="A1" s="19" t="s">
        <v>18</v>
      </c>
      <c r="B1" s="18"/>
      <c r="C1" s="18"/>
      <c r="F1" s="2"/>
      <c r="G1" s="2"/>
      <c r="H1" s="18"/>
      <c r="I1" s="20"/>
      <c r="J1" s="21"/>
      <c r="K1" s="21"/>
      <c r="L1" s="21"/>
      <c r="M1" s="21"/>
    </row>
    <row r="2" spans="1:13" s="23" customFormat="1" ht="17.399999999999999">
      <c r="A2" s="18" t="s">
        <v>20</v>
      </c>
      <c r="B2" s="47"/>
      <c r="C2" s="47"/>
      <c r="D2" s="30" t="s">
        <v>242</v>
      </c>
      <c r="E2" s="30"/>
      <c r="G2" s="24"/>
      <c r="H2" s="24"/>
      <c r="I2" s="24"/>
    </row>
    <row r="3" spans="1:13" s="23" customFormat="1" ht="14.25" customHeight="1">
      <c r="A3" s="18" t="s">
        <v>21</v>
      </c>
      <c r="B3" s="47"/>
      <c r="C3" s="47"/>
      <c r="I3" s="25"/>
    </row>
    <row r="4" spans="1:13" ht="18" customHeight="1">
      <c r="D4" s="15" t="s">
        <v>22</v>
      </c>
      <c r="F4" s="26"/>
      <c r="J4" s="26"/>
    </row>
    <row r="5" spans="1:13" s="63" customFormat="1" ht="16.5" customHeight="1">
      <c r="A5" s="85" t="s">
        <v>23</v>
      </c>
      <c r="B5" s="62" t="s">
        <v>1</v>
      </c>
      <c r="C5" s="62" t="s">
        <v>38</v>
      </c>
      <c r="D5" s="283" t="s">
        <v>24</v>
      </c>
      <c r="E5" s="284"/>
      <c r="F5" s="62" t="s">
        <v>38</v>
      </c>
      <c r="G5" s="62" t="s">
        <v>37</v>
      </c>
      <c r="H5" s="62" t="s">
        <v>25</v>
      </c>
      <c r="I5" s="65"/>
    </row>
    <row r="6" spans="1:13" s="63" customFormat="1" ht="21.75" customHeight="1">
      <c r="A6" s="85" t="s">
        <v>4</v>
      </c>
      <c r="B6" s="86" t="s">
        <v>5</v>
      </c>
      <c r="C6" s="86" t="s">
        <v>6</v>
      </c>
      <c r="D6" s="285" t="s">
        <v>27</v>
      </c>
      <c r="E6" s="286"/>
      <c r="F6" s="86" t="s">
        <v>5</v>
      </c>
      <c r="G6" s="86" t="s">
        <v>6</v>
      </c>
      <c r="H6" s="86" t="s">
        <v>6</v>
      </c>
      <c r="I6" s="65"/>
    </row>
    <row r="7" spans="1:13" s="58" customFormat="1" ht="21.75" customHeight="1">
      <c r="A7" s="198" t="s">
        <v>194</v>
      </c>
      <c r="B7" s="201">
        <v>43185</v>
      </c>
      <c r="C7" s="201">
        <f>B7+4</f>
        <v>43189</v>
      </c>
      <c r="D7" s="287" t="s">
        <v>244</v>
      </c>
      <c r="E7" s="287"/>
      <c r="F7" s="288">
        <f>B8+7</f>
        <v>43196</v>
      </c>
      <c r="G7" s="288">
        <f>B8+9</f>
        <v>43198</v>
      </c>
      <c r="H7" s="288">
        <f>B8+11</f>
        <v>43200</v>
      </c>
      <c r="I7" s="87"/>
      <c r="J7" s="83"/>
    </row>
    <row r="8" spans="1:13" s="58" customFormat="1" ht="21.75" customHeight="1">
      <c r="A8" s="153" t="s">
        <v>195</v>
      </c>
      <c r="B8" s="201">
        <v>43189</v>
      </c>
      <c r="C8" s="201">
        <f>B8+5</f>
        <v>43194</v>
      </c>
      <c r="D8" s="287"/>
      <c r="E8" s="287"/>
      <c r="F8" s="288"/>
      <c r="G8" s="288"/>
      <c r="H8" s="288"/>
      <c r="I8" s="87"/>
      <c r="J8" s="83"/>
    </row>
    <row r="9" spans="1:13" s="58" customFormat="1" ht="21.75" customHeight="1">
      <c r="A9" s="198" t="s">
        <v>196</v>
      </c>
      <c r="B9" s="201">
        <f>+B7+7</f>
        <v>43192</v>
      </c>
      <c r="C9" s="201">
        <f>B9+4</f>
        <v>43196</v>
      </c>
      <c r="D9" s="287" t="s">
        <v>216</v>
      </c>
      <c r="E9" s="287"/>
      <c r="F9" s="288">
        <f>B10+8</f>
        <v>43203</v>
      </c>
      <c r="G9" s="288">
        <f>B10+10</f>
        <v>43205</v>
      </c>
      <c r="H9" s="288">
        <f>B10+12</f>
        <v>43207</v>
      </c>
      <c r="I9" s="87"/>
      <c r="J9" s="83"/>
    </row>
    <row r="10" spans="1:13" s="58" customFormat="1" ht="21.75" customHeight="1">
      <c r="A10" s="153" t="s">
        <v>197</v>
      </c>
      <c r="B10" s="201">
        <f>B8+6</f>
        <v>43195</v>
      </c>
      <c r="C10" s="201">
        <f>B10+6</f>
        <v>43201</v>
      </c>
      <c r="D10" s="287"/>
      <c r="E10" s="287"/>
      <c r="F10" s="288"/>
      <c r="G10" s="288"/>
      <c r="H10" s="288"/>
      <c r="I10" s="87"/>
      <c r="J10" s="83"/>
    </row>
    <row r="11" spans="1:13" s="58" customFormat="1" ht="21.75" customHeight="1">
      <c r="A11" s="198" t="s">
        <v>198</v>
      </c>
      <c r="B11" s="201">
        <f t="shared" ref="B11:B37" si="0">+B9+7</f>
        <v>43199</v>
      </c>
      <c r="C11" s="201">
        <f t="shared" ref="C11:C37" si="1">B11+4</f>
        <v>43203</v>
      </c>
      <c r="D11" s="287" t="s">
        <v>216</v>
      </c>
      <c r="E11" s="287"/>
      <c r="F11" s="301"/>
      <c r="G11" s="281">
        <f t="shared" ref="G11" si="2">B12+9</f>
        <v>43211</v>
      </c>
      <c r="H11" s="281">
        <f t="shared" ref="H11" si="3">B12+11</f>
        <v>43213</v>
      </c>
      <c r="I11" s="87"/>
      <c r="J11" s="83"/>
    </row>
    <row r="12" spans="1:13" s="58" customFormat="1" ht="21.75" customHeight="1">
      <c r="A12" s="153" t="s">
        <v>199</v>
      </c>
      <c r="B12" s="201">
        <f>B10+7</f>
        <v>43202</v>
      </c>
      <c r="C12" s="201">
        <f t="shared" ref="C12:C38" si="4">B12+6</f>
        <v>43208</v>
      </c>
      <c r="D12" s="287"/>
      <c r="E12" s="287"/>
      <c r="F12" s="301"/>
      <c r="G12" s="282"/>
      <c r="H12" s="282"/>
      <c r="I12" s="87"/>
      <c r="J12" s="83"/>
    </row>
    <row r="13" spans="1:13" s="58" customFormat="1" ht="21.75" customHeight="1">
      <c r="A13" s="198" t="s">
        <v>200</v>
      </c>
      <c r="B13" s="201">
        <f t="shared" si="0"/>
        <v>43206</v>
      </c>
      <c r="C13" s="201">
        <f t="shared" si="1"/>
        <v>43210</v>
      </c>
      <c r="D13" s="277" t="s">
        <v>245</v>
      </c>
      <c r="E13" s="278"/>
      <c r="F13" s="281">
        <f>B14+8</f>
        <v>43217</v>
      </c>
      <c r="G13" s="281">
        <f>B14+10</f>
        <v>43219</v>
      </c>
      <c r="H13" s="281">
        <f>B14+12</f>
        <v>43221</v>
      </c>
      <c r="I13" s="87"/>
      <c r="J13" s="83"/>
    </row>
    <row r="14" spans="1:13" s="58" customFormat="1" ht="21.75" customHeight="1">
      <c r="A14" s="153" t="s">
        <v>201</v>
      </c>
      <c r="B14" s="201">
        <f>B12+7</f>
        <v>43209</v>
      </c>
      <c r="C14" s="201">
        <f t="shared" si="4"/>
        <v>43215</v>
      </c>
      <c r="D14" s="279"/>
      <c r="E14" s="280"/>
      <c r="F14" s="282"/>
      <c r="G14" s="282"/>
      <c r="H14" s="282"/>
      <c r="I14" s="87"/>
      <c r="J14" s="83"/>
    </row>
    <row r="15" spans="1:13" s="58" customFormat="1" ht="21.75" customHeight="1">
      <c r="A15" s="198" t="s">
        <v>202</v>
      </c>
      <c r="B15" s="201">
        <f t="shared" si="0"/>
        <v>43213</v>
      </c>
      <c r="C15" s="201">
        <f t="shared" si="1"/>
        <v>43217</v>
      </c>
      <c r="D15" s="287" t="s">
        <v>246</v>
      </c>
      <c r="E15" s="287"/>
      <c r="F15" s="281">
        <f t="shared" ref="F15" si="5">B16+8</f>
        <v>43224</v>
      </c>
      <c r="G15" s="281">
        <f t="shared" ref="G15" si="6">B16+10</f>
        <v>43226</v>
      </c>
      <c r="H15" s="281">
        <f t="shared" ref="H15" si="7">B16+12</f>
        <v>43228</v>
      </c>
      <c r="I15" s="87"/>
      <c r="J15" s="83"/>
    </row>
    <row r="16" spans="1:13" s="58" customFormat="1" ht="21.75" customHeight="1">
      <c r="A16" s="153" t="s">
        <v>203</v>
      </c>
      <c r="B16" s="201">
        <f t="shared" ref="B16" si="8">B14+7</f>
        <v>43216</v>
      </c>
      <c r="C16" s="201">
        <f t="shared" si="4"/>
        <v>43222</v>
      </c>
      <c r="D16" s="287"/>
      <c r="E16" s="287"/>
      <c r="F16" s="282"/>
      <c r="G16" s="282"/>
      <c r="H16" s="282"/>
      <c r="I16" s="87"/>
      <c r="J16" s="83"/>
    </row>
    <row r="17" spans="1:10" s="58" customFormat="1" ht="21.75" customHeight="1">
      <c r="A17" s="198" t="s">
        <v>204</v>
      </c>
      <c r="B17" s="201">
        <f t="shared" si="0"/>
        <v>43220</v>
      </c>
      <c r="C17" s="201">
        <f t="shared" si="1"/>
        <v>43224</v>
      </c>
      <c r="D17" s="287" t="s">
        <v>247</v>
      </c>
      <c r="E17" s="287"/>
      <c r="F17" s="281">
        <f>B18+9</f>
        <v>43232</v>
      </c>
      <c r="G17" s="281">
        <f>B18+11</f>
        <v>43234</v>
      </c>
      <c r="H17" s="281">
        <f t="shared" ref="H17" si="9">B18+12</f>
        <v>43235</v>
      </c>
      <c r="I17" s="87"/>
      <c r="J17" s="83"/>
    </row>
    <row r="18" spans="1:10" s="58" customFormat="1" ht="21.75" customHeight="1">
      <c r="A18" s="153" t="s">
        <v>210</v>
      </c>
      <c r="B18" s="201">
        <f t="shared" ref="B18" si="10">B16+7</f>
        <v>43223</v>
      </c>
      <c r="C18" s="201">
        <f t="shared" si="4"/>
        <v>43229</v>
      </c>
      <c r="D18" s="287"/>
      <c r="E18" s="287"/>
      <c r="F18" s="282"/>
      <c r="G18" s="282"/>
      <c r="H18" s="282"/>
      <c r="I18" s="87"/>
      <c r="J18" s="83"/>
    </row>
    <row r="19" spans="1:10" s="58" customFormat="1" ht="21.75" customHeight="1">
      <c r="A19" s="198" t="s">
        <v>207</v>
      </c>
      <c r="B19" s="201">
        <f t="shared" si="0"/>
        <v>43227</v>
      </c>
      <c r="C19" s="201">
        <f t="shared" si="1"/>
        <v>43231</v>
      </c>
      <c r="D19" s="287" t="s">
        <v>248</v>
      </c>
      <c r="E19" s="287"/>
      <c r="F19" s="281">
        <f t="shared" ref="F19" si="11">B20+8</f>
        <v>43238</v>
      </c>
      <c r="G19" s="281">
        <f t="shared" ref="G19" si="12">B20+10</f>
        <v>43240</v>
      </c>
      <c r="H19" s="281">
        <f t="shared" ref="H19" si="13">B20+12</f>
        <v>43242</v>
      </c>
      <c r="I19" s="87"/>
      <c r="J19" s="83"/>
    </row>
    <row r="20" spans="1:10" s="58" customFormat="1" ht="21.75" customHeight="1">
      <c r="A20" s="153" t="s">
        <v>211</v>
      </c>
      <c r="B20" s="201">
        <f t="shared" ref="B20" si="14">B18+7</f>
        <v>43230</v>
      </c>
      <c r="C20" s="201">
        <f t="shared" si="4"/>
        <v>43236</v>
      </c>
      <c r="D20" s="287"/>
      <c r="E20" s="287"/>
      <c r="F20" s="282"/>
      <c r="G20" s="282"/>
      <c r="H20" s="282"/>
      <c r="I20" s="87"/>
      <c r="J20" s="83"/>
    </row>
    <row r="21" spans="1:10" s="58" customFormat="1" ht="21.75" customHeight="1">
      <c r="A21" s="198" t="s">
        <v>208</v>
      </c>
      <c r="B21" s="201">
        <f t="shared" si="0"/>
        <v>43234</v>
      </c>
      <c r="C21" s="201">
        <f t="shared" si="1"/>
        <v>43238</v>
      </c>
      <c r="D21" s="287" t="s">
        <v>249</v>
      </c>
      <c r="E21" s="287"/>
      <c r="F21" s="281">
        <f t="shared" ref="F21" si="15">B22+8</f>
        <v>43245</v>
      </c>
      <c r="G21" s="281">
        <f t="shared" ref="G21" si="16">B22+10</f>
        <v>43247</v>
      </c>
      <c r="H21" s="281">
        <f t="shared" ref="H21" si="17">B22+12</f>
        <v>43249</v>
      </c>
      <c r="I21" s="87"/>
      <c r="J21" s="83"/>
    </row>
    <row r="22" spans="1:10" s="58" customFormat="1" ht="21.75" customHeight="1">
      <c r="A22" s="153" t="s">
        <v>223</v>
      </c>
      <c r="B22" s="201">
        <f t="shared" ref="B22" si="18">B20+7</f>
        <v>43237</v>
      </c>
      <c r="C22" s="201">
        <f t="shared" si="4"/>
        <v>43243</v>
      </c>
      <c r="D22" s="287"/>
      <c r="E22" s="287"/>
      <c r="F22" s="282"/>
      <c r="G22" s="282"/>
      <c r="H22" s="282"/>
      <c r="I22" s="87" t="s">
        <v>22</v>
      </c>
      <c r="J22" s="83"/>
    </row>
    <row r="23" spans="1:10" s="58" customFormat="1" ht="21.75" customHeight="1">
      <c r="A23" s="198" t="s">
        <v>209</v>
      </c>
      <c r="B23" s="201">
        <f t="shared" si="0"/>
        <v>43241</v>
      </c>
      <c r="C23" s="201">
        <f t="shared" si="1"/>
        <v>43245</v>
      </c>
      <c r="D23" s="287" t="s">
        <v>250</v>
      </c>
      <c r="E23" s="287"/>
      <c r="F23" s="281">
        <f t="shared" ref="F23" si="19">B24+8</f>
        <v>43252</v>
      </c>
      <c r="G23" s="281">
        <f t="shared" ref="G23" si="20">B24+10</f>
        <v>43254</v>
      </c>
      <c r="H23" s="281">
        <f t="shared" ref="H23" si="21">B24+12</f>
        <v>43256</v>
      </c>
      <c r="I23" s="87"/>
      <c r="J23" s="83"/>
    </row>
    <row r="24" spans="1:10" s="58" customFormat="1" ht="21.75" customHeight="1">
      <c r="A24" s="153" t="s">
        <v>212</v>
      </c>
      <c r="B24" s="201">
        <f t="shared" ref="B24" si="22">B22+7</f>
        <v>43244</v>
      </c>
      <c r="C24" s="201">
        <f t="shared" si="4"/>
        <v>43250</v>
      </c>
      <c r="D24" s="287"/>
      <c r="E24" s="287"/>
      <c r="F24" s="282"/>
      <c r="G24" s="282"/>
      <c r="H24" s="282"/>
      <c r="I24" s="87"/>
      <c r="J24" s="83"/>
    </row>
    <row r="25" spans="1:10" s="58" customFormat="1" ht="21.75" customHeight="1">
      <c r="A25" s="198" t="s">
        <v>231</v>
      </c>
      <c r="B25" s="201">
        <f t="shared" si="0"/>
        <v>43248</v>
      </c>
      <c r="C25" s="201">
        <f t="shared" si="1"/>
        <v>43252</v>
      </c>
      <c r="D25" s="287" t="s">
        <v>251</v>
      </c>
      <c r="E25" s="287"/>
      <c r="F25" s="281">
        <f t="shared" ref="F25" si="23">B26+8</f>
        <v>43259</v>
      </c>
      <c r="G25" s="281">
        <f t="shared" ref="G25" si="24">B26+10</f>
        <v>43261</v>
      </c>
      <c r="H25" s="281">
        <f t="shared" ref="H25" si="25">B26+12</f>
        <v>43263</v>
      </c>
      <c r="I25" s="87"/>
      <c r="J25" s="83"/>
    </row>
    <row r="26" spans="1:10" s="58" customFormat="1" ht="21.75" customHeight="1">
      <c r="A26" s="153" t="s">
        <v>224</v>
      </c>
      <c r="B26" s="201">
        <f t="shared" ref="B26" si="26">B24+7</f>
        <v>43251</v>
      </c>
      <c r="C26" s="201">
        <f t="shared" si="4"/>
        <v>43257</v>
      </c>
      <c r="D26" s="287"/>
      <c r="E26" s="287"/>
      <c r="F26" s="282"/>
      <c r="G26" s="282"/>
      <c r="H26" s="282"/>
      <c r="I26" s="87"/>
      <c r="J26" s="83"/>
    </row>
    <row r="27" spans="1:10" s="58" customFormat="1" ht="21.75" customHeight="1">
      <c r="A27" s="198" t="s">
        <v>232</v>
      </c>
      <c r="B27" s="201">
        <f t="shared" si="0"/>
        <v>43255</v>
      </c>
      <c r="C27" s="201">
        <f t="shared" si="1"/>
        <v>43259</v>
      </c>
      <c r="D27" s="287" t="s">
        <v>252</v>
      </c>
      <c r="E27" s="287"/>
      <c r="F27" s="281">
        <f t="shared" ref="F27" si="27">B28+8</f>
        <v>43266</v>
      </c>
      <c r="G27" s="281">
        <f t="shared" ref="G27" si="28">B28+10</f>
        <v>43268</v>
      </c>
      <c r="H27" s="281">
        <f t="shared" ref="H27" si="29">B28+12</f>
        <v>43270</v>
      </c>
      <c r="I27" s="87"/>
      <c r="J27" s="83"/>
    </row>
    <row r="28" spans="1:10" s="58" customFormat="1" ht="21.75" customHeight="1">
      <c r="A28" s="153" t="s">
        <v>225</v>
      </c>
      <c r="B28" s="201">
        <f t="shared" ref="B28" si="30">B26+7</f>
        <v>43258</v>
      </c>
      <c r="C28" s="201">
        <f t="shared" si="4"/>
        <v>43264</v>
      </c>
      <c r="D28" s="287"/>
      <c r="E28" s="287"/>
      <c r="F28" s="282"/>
      <c r="G28" s="282"/>
      <c r="H28" s="282"/>
      <c r="I28" s="87"/>
      <c r="J28" s="83"/>
    </row>
    <row r="29" spans="1:10" s="58" customFormat="1" ht="21.75" customHeight="1">
      <c r="A29" s="198" t="s">
        <v>233</v>
      </c>
      <c r="B29" s="201">
        <f t="shared" si="0"/>
        <v>43262</v>
      </c>
      <c r="C29" s="201">
        <f t="shared" si="1"/>
        <v>43266</v>
      </c>
      <c r="D29" s="287" t="s">
        <v>253</v>
      </c>
      <c r="E29" s="287"/>
      <c r="F29" s="281">
        <f t="shared" ref="F29" si="31">B30+8</f>
        <v>43273</v>
      </c>
      <c r="G29" s="281">
        <f t="shared" ref="G29" si="32">B30+10</f>
        <v>43275</v>
      </c>
      <c r="H29" s="281">
        <f t="shared" ref="H29" si="33">B30+12</f>
        <v>43277</v>
      </c>
      <c r="I29" s="87"/>
      <c r="J29" s="83"/>
    </row>
    <row r="30" spans="1:10" s="58" customFormat="1" ht="21.75" customHeight="1">
      <c r="A30" s="153" t="s">
        <v>226</v>
      </c>
      <c r="B30" s="201">
        <f t="shared" ref="B30" si="34">B28+7</f>
        <v>43265</v>
      </c>
      <c r="C30" s="201">
        <f t="shared" si="4"/>
        <v>43271</v>
      </c>
      <c r="D30" s="287"/>
      <c r="E30" s="287"/>
      <c r="F30" s="282"/>
      <c r="G30" s="282"/>
      <c r="H30" s="282"/>
      <c r="I30" s="87"/>
      <c r="J30" s="83"/>
    </row>
    <row r="31" spans="1:10" s="58" customFormat="1" ht="21.75" customHeight="1">
      <c r="A31" s="198" t="s">
        <v>234</v>
      </c>
      <c r="B31" s="201">
        <f t="shared" si="0"/>
        <v>43269</v>
      </c>
      <c r="C31" s="201">
        <f t="shared" si="1"/>
        <v>43273</v>
      </c>
      <c r="D31" s="287" t="s">
        <v>254</v>
      </c>
      <c r="E31" s="287"/>
      <c r="F31" s="281">
        <f t="shared" ref="F31" si="35">B32+8</f>
        <v>43280</v>
      </c>
      <c r="G31" s="281">
        <f t="shared" ref="G31" si="36">B32+10</f>
        <v>43282</v>
      </c>
      <c r="H31" s="281">
        <f t="shared" ref="H31" si="37">B32+12</f>
        <v>43284</v>
      </c>
      <c r="I31" s="87"/>
      <c r="J31" s="83"/>
    </row>
    <row r="32" spans="1:10" s="58" customFormat="1" ht="21.75" customHeight="1">
      <c r="A32" s="153" t="s">
        <v>227</v>
      </c>
      <c r="B32" s="201">
        <f t="shared" ref="B32" si="38">B30+7</f>
        <v>43272</v>
      </c>
      <c r="C32" s="201">
        <f t="shared" si="4"/>
        <v>43278</v>
      </c>
      <c r="D32" s="287"/>
      <c r="E32" s="287"/>
      <c r="F32" s="282"/>
      <c r="G32" s="282"/>
      <c r="H32" s="282"/>
      <c r="I32" s="87"/>
      <c r="J32" s="83"/>
    </row>
    <row r="33" spans="1:10" s="58" customFormat="1" ht="21.75" customHeight="1">
      <c r="A33" s="198" t="s">
        <v>235</v>
      </c>
      <c r="B33" s="201">
        <f t="shared" si="0"/>
        <v>43276</v>
      </c>
      <c r="C33" s="201">
        <f t="shared" si="1"/>
        <v>43280</v>
      </c>
      <c r="D33" s="287"/>
      <c r="E33" s="287"/>
      <c r="F33" s="281">
        <f t="shared" ref="F33" si="39">B34+8</f>
        <v>43287</v>
      </c>
      <c r="G33" s="281">
        <f t="shared" ref="G33" si="40">B34+10</f>
        <v>43289</v>
      </c>
      <c r="H33" s="281">
        <f t="shared" ref="H33" si="41">B34+12</f>
        <v>43291</v>
      </c>
      <c r="I33" s="87"/>
      <c r="J33" s="83"/>
    </row>
    <row r="34" spans="1:10" s="58" customFormat="1" ht="21.75" customHeight="1">
      <c r="A34" s="153" t="s">
        <v>228</v>
      </c>
      <c r="B34" s="201">
        <f t="shared" ref="B34" si="42">B32+7</f>
        <v>43279</v>
      </c>
      <c r="C34" s="201">
        <f t="shared" si="4"/>
        <v>43285</v>
      </c>
      <c r="D34" s="287"/>
      <c r="E34" s="287"/>
      <c r="F34" s="282"/>
      <c r="G34" s="282"/>
      <c r="H34" s="282"/>
      <c r="I34" s="87"/>
      <c r="J34" s="83"/>
    </row>
    <row r="35" spans="1:10" s="58" customFormat="1" ht="21.75" customHeight="1">
      <c r="A35" s="198" t="s">
        <v>236</v>
      </c>
      <c r="B35" s="201">
        <f t="shared" si="0"/>
        <v>43283</v>
      </c>
      <c r="C35" s="201">
        <f t="shared" si="1"/>
        <v>43287</v>
      </c>
      <c r="D35" s="287"/>
      <c r="E35" s="287"/>
      <c r="F35" s="281">
        <f t="shared" ref="F35" si="43">B36+8</f>
        <v>43294</v>
      </c>
      <c r="G35" s="281">
        <f t="shared" ref="G35" si="44">B36+10</f>
        <v>43296</v>
      </c>
      <c r="H35" s="281">
        <f t="shared" ref="H35" si="45">B36+12</f>
        <v>43298</v>
      </c>
      <c r="I35" s="87"/>
      <c r="J35" s="83"/>
    </row>
    <row r="36" spans="1:10" s="58" customFormat="1" ht="21.75" customHeight="1">
      <c r="A36" s="153" t="s">
        <v>229</v>
      </c>
      <c r="B36" s="201">
        <f t="shared" ref="B36" si="46">B34+7</f>
        <v>43286</v>
      </c>
      <c r="C36" s="201">
        <f t="shared" si="4"/>
        <v>43292</v>
      </c>
      <c r="D36" s="287"/>
      <c r="E36" s="287"/>
      <c r="F36" s="282"/>
      <c r="G36" s="282"/>
      <c r="H36" s="282"/>
      <c r="I36" s="87"/>
      <c r="J36" s="83"/>
    </row>
    <row r="37" spans="1:10" s="58" customFormat="1" ht="21.75" customHeight="1">
      <c r="A37" s="198" t="s">
        <v>237</v>
      </c>
      <c r="B37" s="201">
        <f t="shared" si="0"/>
        <v>43290</v>
      </c>
      <c r="C37" s="201">
        <f t="shared" si="1"/>
        <v>43294</v>
      </c>
      <c r="D37" s="287"/>
      <c r="E37" s="287"/>
      <c r="F37" s="281">
        <f t="shared" ref="F37" si="47">B38+8</f>
        <v>43301</v>
      </c>
      <c r="G37" s="281">
        <f t="shared" ref="G37" si="48">B38+10</f>
        <v>43303</v>
      </c>
      <c r="H37" s="281">
        <f t="shared" ref="H37" si="49">B38+12</f>
        <v>43305</v>
      </c>
      <c r="I37" s="87"/>
      <c r="J37" s="83"/>
    </row>
    <row r="38" spans="1:10" s="58" customFormat="1" ht="21.75" customHeight="1">
      <c r="A38" s="153" t="s">
        <v>230</v>
      </c>
      <c r="B38" s="201">
        <f t="shared" ref="B38" si="50">B36+7</f>
        <v>43293</v>
      </c>
      <c r="C38" s="201">
        <f t="shared" si="4"/>
        <v>43299</v>
      </c>
      <c r="D38" s="287"/>
      <c r="E38" s="287"/>
      <c r="F38" s="282"/>
      <c r="G38" s="282"/>
      <c r="H38" s="282"/>
      <c r="I38" s="87"/>
      <c r="J38" s="83"/>
    </row>
    <row r="39" spans="1:10" s="58" customFormat="1" ht="21.75" customHeight="1">
      <c r="A39" s="33"/>
      <c r="B39" s="195"/>
      <c r="C39" s="195"/>
      <c r="D39" s="14"/>
      <c r="E39" s="14"/>
      <c r="F39" s="195"/>
      <c r="G39" s="195"/>
      <c r="H39" s="195"/>
      <c r="I39" s="87"/>
      <c r="J39" s="83"/>
    </row>
    <row r="40" spans="1:10" s="58" customFormat="1" ht="21.75" customHeight="1">
      <c r="A40" s="33"/>
      <c r="B40" s="195"/>
      <c r="C40" s="195"/>
      <c r="D40" s="14"/>
      <c r="E40" s="14"/>
      <c r="F40" s="195"/>
      <c r="G40" s="195"/>
      <c r="H40" s="195"/>
      <c r="I40" s="87"/>
      <c r="J40" s="83"/>
    </row>
    <row r="41" spans="1:10" s="17" customFormat="1" ht="20.25" customHeight="1">
      <c r="A41" s="16" t="s">
        <v>43</v>
      </c>
      <c r="B41" s="33"/>
      <c r="C41" s="33"/>
      <c r="D41" s="14"/>
      <c r="E41" s="14"/>
      <c r="F41" s="14"/>
      <c r="G41" s="33"/>
      <c r="H41" s="33"/>
      <c r="I41" s="33"/>
      <c r="J41" s="33"/>
    </row>
    <row r="42" spans="1:10" ht="15.9" customHeight="1">
      <c r="A42" s="202" t="s">
        <v>218</v>
      </c>
      <c r="B42" s="203"/>
      <c r="C42" s="203"/>
      <c r="D42" s="203"/>
      <c r="E42" s="203"/>
      <c r="F42" s="203"/>
      <c r="G42" s="203"/>
      <c r="H42" s="203"/>
      <c r="I42" s="204"/>
    </row>
    <row r="43" spans="1:10" ht="14.25" customHeight="1">
      <c r="A43" s="203"/>
      <c r="B43" s="203"/>
      <c r="C43" s="203"/>
      <c r="D43" s="203"/>
      <c r="E43" s="203"/>
      <c r="F43" s="203"/>
      <c r="G43" s="203"/>
      <c r="H43" s="203"/>
      <c r="I43" s="204"/>
    </row>
  </sheetData>
  <mergeCells count="66">
    <mergeCell ref="D11:E12"/>
    <mergeCell ref="F11:F12"/>
    <mergeCell ref="D5:E5"/>
    <mergeCell ref="D6:E6"/>
    <mergeCell ref="D7:E8"/>
    <mergeCell ref="F7:F8"/>
    <mergeCell ref="D9:E10"/>
    <mergeCell ref="F9:F10"/>
    <mergeCell ref="F21:F22"/>
    <mergeCell ref="D15:E16"/>
    <mergeCell ref="F15:F16"/>
    <mergeCell ref="D17:E18"/>
    <mergeCell ref="F17:F18"/>
    <mergeCell ref="D37:E38"/>
    <mergeCell ref="F37:F38"/>
    <mergeCell ref="D31:E32"/>
    <mergeCell ref="F31:F32"/>
    <mergeCell ref="D33:E34"/>
    <mergeCell ref="F33:F34"/>
    <mergeCell ref="G13:G14"/>
    <mergeCell ref="H13:H14"/>
    <mergeCell ref="G15:G16"/>
    <mergeCell ref="D35:E36"/>
    <mergeCell ref="F35:F36"/>
    <mergeCell ref="D27:E28"/>
    <mergeCell ref="F27:F28"/>
    <mergeCell ref="D29:E30"/>
    <mergeCell ref="F29:F30"/>
    <mergeCell ref="D23:E24"/>
    <mergeCell ref="F23:F24"/>
    <mergeCell ref="D25:E26"/>
    <mergeCell ref="F25:F26"/>
    <mergeCell ref="D19:E20"/>
    <mergeCell ref="F19:F20"/>
    <mergeCell ref="D21:E22"/>
    <mergeCell ref="G7:G8"/>
    <mergeCell ref="H7:H8"/>
    <mergeCell ref="G9:G10"/>
    <mergeCell ref="H9:H10"/>
    <mergeCell ref="G11:G12"/>
    <mergeCell ref="H11:H12"/>
    <mergeCell ref="G27:G28"/>
    <mergeCell ref="H27:H28"/>
    <mergeCell ref="H15:H16"/>
    <mergeCell ref="G17:G18"/>
    <mergeCell ref="H17:H18"/>
    <mergeCell ref="G19:G20"/>
    <mergeCell ref="H19:H20"/>
    <mergeCell ref="G21:G22"/>
    <mergeCell ref="H21:H22"/>
    <mergeCell ref="D13:E14"/>
    <mergeCell ref="F13:F14"/>
    <mergeCell ref="G35:G36"/>
    <mergeCell ref="H35:H36"/>
    <mergeCell ref="G37:G38"/>
    <mergeCell ref="H37:H38"/>
    <mergeCell ref="G29:G30"/>
    <mergeCell ref="H29:H30"/>
    <mergeCell ref="G31:G32"/>
    <mergeCell ref="H31:H32"/>
    <mergeCell ref="G33:G34"/>
    <mergeCell ref="H33:H34"/>
    <mergeCell ref="G23:G24"/>
    <mergeCell ref="H23:H24"/>
    <mergeCell ref="G25:G26"/>
    <mergeCell ref="H25:H26"/>
  </mergeCells>
  <phoneticPr fontId="53" type="noConversion"/>
  <pageMargins left="0.75" right="0.75" top="1" bottom="1" header="0.5" footer="0.5"/>
  <pageSetup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8"/>
  <sheetViews>
    <sheetView workbookViewId="0">
      <selection activeCell="L38" sqref="L38"/>
    </sheetView>
  </sheetViews>
  <sheetFormatPr defaultColWidth="9" defaultRowHeight="12.6"/>
  <cols>
    <col min="1" max="1" width="15.36328125" style="26" customWidth="1"/>
    <col min="2" max="2" width="6" style="27" customWidth="1"/>
    <col min="3" max="3" width="6.36328125" style="27" bestFit="1" customWidth="1"/>
    <col min="4" max="4" width="6.81640625" style="15" customWidth="1"/>
    <col min="5" max="5" width="20.26953125" style="26" customWidth="1"/>
    <col min="6" max="6" width="5" style="26" customWidth="1"/>
    <col min="7" max="7" width="6.81640625" style="28" customWidth="1"/>
    <col min="8" max="8" width="6.81640625" style="15" customWidth="1"/>
    <col min="9" max="9" width="6.81640625" style="26" customWidth="1"/>
    <col min="10" max="16384" width="9" style="26"/>
  </cols>
  <sheetData>
    <row r="1" spans="1:11" s="17" customFormat="1" ht="90" customHeight="1">
      <c r="A1" s="135" t="s">
        <v>18</v>
      </c>
      <c r="B1" s="136"/>
      <c r="C1" s="16"/>
      <c r="D1" s="136"/>
      <c r="E1" s="137"/>
      <c r="F1" s="16"/>
      <c r="G1" s="138"/>
      <c r="H1" s="139"/>
      <c r="I1" s="139"/>
      <c r="J1" s="132"/>
      <c r="K1" s="21"/>
    </row>
    <row r="2" spans="1:11" s="23" customFormat="1" ht="17.399999999999999">
      <c r="A2" s="140" t="s">
        <v>20</v>
      </c>
      <c r="B2" s="140"/>
      <c r="C2" s="140"/>
      <c r="D2" s="141"/>
      <c r="E2" s="142" t="s">
        <v>40</v>
      </c>
      <c r="F2" s="143"/>
      <c r="G2" s="143"/>
      <c r="H2" s="141"/>
      <c r="I2" s="141"/>
      <c r="J2" s="133"/>
    </row>
    <row r="3" spans="1:11" s="23" customFormat="1" ht="14.25" customHeight="1">
      <c r="A3" s="140" t="s">
        <v>21</v>
      </c>
      <c r="B3" s="140"/>
      <c r="C3" s="140"/>
      <c r="D3" s="141"/>
      <c r="E3" s="142" t="s">
        <v>109</v>
      </c>
      <c r="F3" s="141"/>
      <c r="G3" s="140"/>
      <c r="H3" s="141"/>
      <c r="I3" s="141"/>
      <c r="J3" s="133"/>
    </row>
    <row r="4" spans="1:11" s="23" customFormat="1" ht="14.25" customHeight="1">
      <c r="A4" s="140"/>
      <c r="B4" s="140"/>
      <c r="C4" s="140"/>
      <c r="D4" s="141"/>
      <c r="E4" s="142"/>
      <c r="F4" s="141"/>
      <c r="G4" s="140"/>
      <c r="H4" s="141"/>
      <c r="I4" s="141"/>
      <c r="J4" s="133"/>
    </row>
    <row r="5" spans="1:11" ht="18" customHeight="1">
      <c r="A5" s="134"/>
      <c r="B5" s="26"/>
      <c r="C5" s="26"/>
      <c r="D5" s="26"/>
      <c r="G5" s="26"/>
      <c r="H5" s="26"/>
    </row>
    <row r="6" spans="1:11" s="14" customFormat="1" ht="14.25" customHeight="1">
      <c r="A6" s="309" t="s">
        <v>23</v>
      </c>
      <c r="B6" s="310"/>
      <c r="C6" s="147" t="s">
        <v>1</v>
      </c>
      <c r="D6" s="147" t="s">
        <v>38</v>
      </c>
      <c r="E6" s="309" t="s">
        <v>3</v>
      </c>
      <c r="F6" s="310"/>
      <c r="G6" s="147" t="s">
        <v>38</v>
      </c>
      <c r="H6" s="147" t="s">
        <v>45</v>
      </c>
    </row>
    <row r="7" spans="1:11" s="14" customFormat="1" ht="27.9" customHeight="1">
      <c r="A7" s="309" t="s">
        <v>4</v>
      </c>
      <c r="B7" s="310"/>
      <c r="C7" s="8" t="s">
        <v>5</v>
      </c>
      <c r="D7" s="8" t="s">
        <v>6</v>
      </c>
      <c r="E7" s="309" t="s">
        <v>4</v>
      </c>
      <c r="F7" s="310"/>
      <c r="G7" s="147" t="s">
        <v>5</v>
      </c>
      <c r="H7" s="147" t="s">
        <v>6</v>
      </c>
      <c r="I7" s="14" t="s">
        <v>111</v>
      </c>
    </row>
    <row r="8" spans="1:11" s="17" customFormat="1" ht="15.9" customHeight="1">
      <c r="A8" s="302" t="s">
        <v>105</v>
      </c>
      <c r="B8" s="312" t="s">
        <v>119</v>
      </c>
      <c r="C8" s="281">
        <v>43017</v>
      </c>
      <c r="D8" s="281">
        <f>C8+5</f>
        <v>43022</v>
      </c>
      <c r="E8" s="287" t="s">
        <v>114</v>
      </c>
      <c r="F8" s="287"/>
      <c r="G8" s="281">
        <f>C10+8</f>
        <v>43028</v>
      </c>
      <c r="H8" s="281">
        <f>C10+13</f>
        <v>43033</v>
      </c>
      <c r="I8" s="306"/>
    </row>
    <row r="9" spans="1:11" s="17" customFormat="1" ht="13.2">
      <c r="A9" s="303" t="s">
        <v>105</v>
      </c>
      <c r="B9" s="313" t="s">
        <v>119</v>
      </c>
      <c r="C9" s="282"/>
      <c r="D9" s="282"/>
      <c r="E9" s="287"/>
      <c r="F9" s="287"/>
      <c r="G9" s="294"/>
      <c r="H9" s="294"/>
      <c r="I9" s="306"/>
    </row>
    <row r="10" spans="1:11" s="17" customFormat="1" ht="15.9" customHeight="1">
      <c r="A10" s="302" t="s">
        <v>102</v>
      </c>
      <c r="B10" s="278" t="s">
        <v>120</v>
      </c>
      <c r="C10" s="281">
        <v>43020</v>
      </c>
      <c r="D10" s="281">
        <f>C10+6</f>
        <v>43026</v>
      </c>
      <c r="E10" s="287"/>
      <c r="F10" s="287"/>
      <c r="G10" s="294"/>
      <c r="H10" s="294"/>
      <c r="I10" s="306"/>
    </row>
    <row r="11" spans="1:11" s="17" customFormat="1" ht="15.9" customHeight="1">
      <c r="A11" s="303" t="s">
        <v>102</v>
      </c>
      <c r="B11" s="280">
        <v>244</v>
      </c>
      <c r="C11" s="282"/>
      <c r="D11" s="282"/>
      <c r="E11" s="287"/>
      <c r="F11" s="287"/>
      <c r="G11" s="282"/>
      <c r="H11" s="282"/>
      <c r="I11" s="306"/>
    </row>
    <row r="12" spans="1:11" s="17" customFormat="1" ht="15.9" customHeight="1">
      <c r="A12" s="302" t="s">
        <v>106</v>
      </c>
      <c r="B12" s="278" t="s">
        <v>122</v>
      </c>
      <c r="C12" s="281">
        <f>C8+7</f>
        <v>43024</v>
      </c>
      <c r="D12" s="281">
        <f>C12+5</f>
        <v>43029</v>
      </c>
      <c r="E12" s="311" t="s">
        <v>145</v>
      </c>
      <c r="F12" s="278"/>
      <c r="G12" s="281">
        <f>C14+8</f>
        <v>43035</v>
      </c>
      <c r="H12" s="281">
        <f>C14+13</f>
        <v>43040</v>
      </c>
      <c r="I12" s="306"/>
    </row>
    <row r="13" spans="1:11" s="17" customFormat="1" ht="15.9" customHeight="1">
      <c r="A13" s="303" t="s">
        <v>106</v>
      </c>
      <c r="B13" s="280"/>
      <c r="C13" s="282"/>
      <c r="D13" s="282"/>
      <c r="E13" s="307"/>
      <c r="F13" s="308"/>
      <c r="G13" s="294"/>
      <c r="H13" s="294"/>
      <c r="I13" s="306"/>
    </row>
    <row r="14" spans="1:11" ht="15.9" customHeight="1">
      <c r="A14" s="302" t="s">
        <v>104</v>
      </c>
      <c r="B14" s="278" t="s">
        <v>123</v>
      </c>
      <c r="C14" s="281">
        <f>C10+7</f>
        <v>43027</v>
      </c>
      <c r="D14" s="281">
        <f>C14+6</f>
        <v>43033</v>
      </c>
      <c r="E14" s="307"/>
      <c r="F14" s="308"/>
      <c r="G14" s="294"/>
      <c r="H14" s="294"/>
      <c r="I14" s="306"/>
    </row>
    <row r="15" spans="1:11" ht="15.9" customHeight="1">
      <c r="A15" s="303" t="s">
        <v>104</v>
      </c>
      <c r="B15" s="280"/>
      <c r="C15" s="282"/>
      <c r="D15" s="282"/>
      <c r="E15" s="279"/>
      <c r="F15" s="280"/>
      <c r="G15" s="282"/>
      <c r="H15" s="282"/>
      <c r="I15" s="306"/>
    </row>
    <row r="16" spans="1:11" ht="15.9" customHeight="1">
      <c r="A16" s="302" t="s">
        <v>105</v>
      </c>
      <c r="B16" s="278" t="s">
        <v>124</v>
      </c>
      <c r="C16" s="281">
        <f>C12+7</f>
        <v>43031</v>
      </c>
      <c r="D16" s="281">
        <f>C16+5</f>
        <v>43036</v>
      </c>
      <c r="E16" s="287" t="s">
        <v>115</v>
      </c>
      <c r="F16" s="287"/>
      <c r="G16" s="281">
        <f>C18+8</f>
        <v>43042</v>
      </c>
      <c r="H16" s="281">
        <f>C18+13</f>
        <v>43047</v>
      </c>
      <c r="I16" s="306"/>
    </row>
    <row r="17" spans="1:9" ht="15.9" customHeight="1">
      <c r="A17" s="303" t="s">
        <v>105</v>
      </c>
      <c r="B17" s="280">
        <v>105</v>
      </c>
      <c r="C17" s="282"/>
      <c r="D17" s="282"/>
      <c r="E17" s="287"/>
      <c r="F17" s="287"/>
      <c r="G17" s="294"/>
      <c r="H17" s="294"/>
      <c r="I17" s="306"/>
    </row>
    <row r="18" spans="1:9" ht="15.9" customHeight="1">
      <c r="A18" s="302" t="s">
        <v>66</v>
      </c>
      <c r="B18" s="278" t="s">
        <v>125</v>
      </c>
      <c r="C18" s="281">
        <f>C14+7</f>
        <v>43034</v>
      </c>
      <c r="D18" s="281">
        <f>C18+6</f>
        <v>43040</v>
      </c>
      <c r="E18" s="287"/>
      <c r="F18" s="287"/>
      <c r="G18" s="294"/>
      <c r="H18" s="294"/>
      <c r="I18" s="306"/>
    </row>
    <row r="19" spans="1:9" ht="15.9" customHeight="1">
      <c r="A19" s="303" t="s">
        <v>66</v>
      </c>
      <c r="B19" s="280">
        <v>128</v>
      </c>
      <c r="C19" s="282"/>
      <c r="D19" s="282"/>
      <c r="E19" s="287"/>
      <c r="F19" s="287"/>
      <c r="G19" s="282"/>
      <c r="H19" s="282"/>
      <c r="I19" s="306"/>
    </row>
    <row r="20" spans="1:9" ht="15.9" customHeight="1">
      <c r="A20" s="302" t="s">
        <v>106</v>
      </c>
      <c r="B20" s="278" t="s">
        <v>126</v>
      </c>
      <c r="C20" s="281">
        <f>C16+7</f>
        <v>43038</v>
      </c>
      <c r="D20" s="281">
        <f>C20+5</f>
        <v>43043</v>
      </c>
      <c r="E20" s="277" t="s">
        <v>116</v>
      </c>
      <c r="F20" s="278"/>
      <c r="G20" s="281">
        <f>C22+8</f>
        <v>43049</v>
      </c>
      <c r="H20" s="281">
        <f>C22+13</f>
        <v>43054</v>
      </c>
      <c r="I20" s="306"/>
    </row>
    <row r="21" spans="1:9" ht="15.9" customHeight="1">
      <c r="A21" s="303" t="s">
        <v>106</v>
      </c>
      <c r="B21" s="280">
        <v>10</v>
      </c>
      <c r="C21" s="282"/>
      <c r="D21" s="282"/>
      <c r="E21" s="307"/>
      <c r="F21" s="308"/>
      <c r="G21" s="294"/>
      <c r="H21" s="294"/>
      <c r="I21" s="306"/>
    </row>
    <row r="22" spans="1:9" ht="15.9" customHeight="1">
      <c r="A22" s="302" t="s">
        <v>67</v>
      </c>
      <c r="B22" s="278" t="s">
        <v>127</v>
      </c>
      <c r="C22" s="281">
        <f>C18+7</f>
        <v>43041</v>
      </c>
      <c r="D22" s="281">
        <f>C22+6</f>
        <v>43047</v>
      </c>
      <c r="E22" s="307"/>
      <c r="F22" s="308"/>
      <c r="G22" s="294"/>
      <c r="H22" s="294"/>
      <c r="I22" s="306"/>
    </row>
    <row r="23" spans="1:9" ht="15.9" customHeight="1">
      <c r="A23" s="303" t="s">
        <v>67</v>
      </c>
      <c r="B23" s="280">
        <v>207</v>
      </c>
      <c r="C23" s="282"/>
      <c r="D23" s="282"/>
      <c r="E23" s="279"/>
      <c r="F23" s="280"/>
      <c r="G23" s="282"/>
      <c r="H23" s="282"/>
      <c r="I23" s="306"/>
    </row>
    <row r="24" spans="1:9" ht="15.9" customHeight="1">
      <c r="A24" s="302" t="s">
        <v>105</v>
      </c>
      <c r="B24" s="278" t="s">
        <v>128</v>
      </c>
      <c r="C24" s="281">
        <f>C20+7</f>
        <v>43045</v>
      </c>
      <c r="D24" s="281">
        <f>C24+5</f>
        <v>43050</v>
      </c>
      <c r="E24" s="314" t="s">
        <v>145</v>
      </c>
      <c r="F24" s="287"/>
      <c r="G24" s="281">
        <f>C26+8</f>
        <v>43056</v>
      </c>
      <c r="H24" s="281">
        <f>C26+13</f>
        <v>43061</v>
      </c>
      <c r="I24" s="306"/>
    </row>
    <row r="25" spans="1:9" ht="15.9" customHeight="1">
      <c r="A25" s="303" t="s">
        <v>105</v>
      </c>
      <c r="B25" s="280">
        <v>106</v>
      </c>
      <c r="C25" s="282"/>
      <c r="D25" s="282"/>
      <c r="E25" s="287"/>
      <c r="F25" s="287"/>
      <c r="G25" s="294"/>
      <c r="H25" s="294"/>
      <c r="I25" s="306"/>
    </row>
    <row r="26" spans="1:9" ht="15.9" customHeight="1">
      <c r="A26" s="302" t="s">
        <v>102</v>
      </c>
      <c r="B26" s="278" t="s">
        <v>129</v>
      </c>
      <c r="C26" s="281">
        <f>C22+7</f>
        <v>43048</v>
      </c>
      <c r="D26" s="281">
        <f>C26+6</f>
        <v>43054</v>
      </c>
      <c r="E26" s="287"/>
      <c r="F26" s="287"/>
      <c r="G26" s="294"/>
      <c r="H26" s="294"/>
      <c r="I26" s="306"/>
    </row>
    <row r="27" spans="1:9" ht="15.9" customHeight="1">
      <c r="A27" s="303" t="s">
        <v>102</v>
      </c>
      <c r="B27" s="280">
        <v>245</v>
      </c>
      <c r="C27" s="282"/>
      <c r="D27" s="282"/>
      <c r="E27" s="287"/>
      <c r="F27" s="287"/>
      <c r="G27" s="282"/>
      <c r="H27" s="282"/>
      <c r="I27" s="306"/>
    </row>
    <row r="28" spans="1:9" ht="15.9" customHeight="1">
      <c r="A28" s="302" t="s">
        <v>106</v>
      </c>
      <c r="B28" s="278" t="s">
        <v>130</v>
      </c>
      <c r="C28" s="281">
        <f>C24+7</f>
        <v>43052</v>
      </c>
      <c r="D28" s="281">
        <f>C28+5</f>
        <v>43057</v>
      </c>
      <c r="E28" s="287" t="s">
        <v>154</v>
      </c>
      <c r="F28" s="287"/>
      <c r="G28" s="281">
        <f>C30+8</f>
        <v>43063</v>
      </c>
      <c r="H28" s="281">
        <f>C30+13</f>
        <v>43068</v>
      </c>
      <c r="I28" s="306"/>
    </row>
    <row r="29" spans="1:9" ht="15.9" customHeight="1">
      <c r="A29" s="303" t="s">
        <v>106</v>
      </c>
      <c r="B29" s="280">
        <v>11</v>
      </c>
      <c r="C29" s="282"/>
      <c r="D29" s="282"/>
      <c r="E29" s="287"/>
      <c r="F29" s="287"/>
      <c r="G29" s="294"/>
      <c r="H29" s="294"/>
      <c r="I29" s="306"/>
    </row>
    <row r="30" spans="1:9" ht="15.9" customHeight="1">
      <c r="A30" s="302" t="s">
        <v>104</v>
      </c>
      <c r="B30" s="278" t="s">
        <v>131</v>
      </c>
      <c r="C30" s="281">
        <f>C26+7</f>
        <v>43055</v>
      </c>
      <c r="D30" s="281">
        <f>C30+6</f>
        <v>43061</v>
      </c>
      <c r="E30" s="287"/>
      <c r="F30" s="287"/>
      <c r="G30" s="294"/>
      <c r="H30" s="294"/>
      <c r="I30" s="306"/>
    </row>
    <row r="31" spans="1:9" ht="15.9" customHeight="1">
      <c r="A31" s="303" t="s">
        <v>104</v>
      </c>
      <c r="B31" s="280">
        <v>274</v>
      </c>
      <c r="C31" s="282"/>
      <c r="D31" s="282"/>
      <c r="E31" s="287"/>
      <c r="F31" s="287"/>
      <c r="G31" s="282"/>
      <c r="H31" s="282"/>
      <c r="I31" s="306"/>
    </row>
    <row r="32" spans="1:9" ht="15.9" customHeight="1">
      <c r="A32" s="302" t="s">
        <v>105</v>
      </c>
      <c r="B32" s="278" t="s">
        <v>132</v>
      </c>
      <c r="C32" s="281">
        <f>C28+7</f>
        <v>43059</v>
      </c>
      <c r="D32" s="281">
        <f>C32+5</f>
        <v>43064</v>
      </c>
      <c r="E32" s="277" t="s">
        <v>153</v>
      </c>
      <c r="F32" s="278"/>
      <c r="G32" s="281">
        <f>C34+8</f>
        <v>43070</v>
      </c>
      <c r="H32" s="281">
        <f>C34+13</f>
        <v>43075</v>
      </c>
      <c r="I32" s="306"/>
    </row>
    <row r="33" spans="1:9" ht="15.9" customHeight="1">
      <c r="A33" s="303" t="s">
        <v>105</v>
      </c>
      <c r="B33" s="280">
        <v>107</v>
      </c>
      <c r="C33" s="282"/>
      <c r="D33" s="282"/>
      <c r="E33" s="307"/>
      <c r="F33" s="308"/>
      <c r="G33" s="294"/>
      <c r="H33" s="294"/>
      <c r="I33" s="306"/>
    </row>
    <row r="34" spans="1:9" ht="15.9" customHeight="1">
      <c r="A34" s="302" t="s">
        <v>66</v>
      </c>
      <c r="B34" s="278" t="s">
        <v>133</v>
      </c>
      <c r="C34" s="281">
        <f>C30+7</f>
        <v>43062</v>
      </c>
      <c r="D34" s="281">
        <f>C34+6</f>
        <v>43068</v>
      </c>
      <c r="E34" s="307"/>
      <c r="F34" s="308"/>
      <c r="G34" s="294"/>
      <c r="H34" s="294"/>
      <c r="I34" s="306"/>
    </row>
    <row r="35" spans="1:9" ht="15.9" customHeight="1">
      <c r="A35" s="303" t="s">
        <v>66</v>
      </c>
      <c r="B35" s="280">
        <v>129</v>
      </c>
      <c r="C35" s="282"/>
      <c r="D35" s="282"/>
      <c r="E35" s="279"/>
      <c r="F35" s="280"/>
      <c r="G35" s="282"/>
      <c r="H35" s="282"/>
      <c r="I35" s="306"/>
    </row>
    <row r="36" spans="1:9" ht="15.9" customHeight="1">
      <c r="A36" s="302" t="s">
        <v>106</v>
      </c>
      <c r="B36" s="278" t="s">
        <v>118</v>
      </c>
      <c r="C36" s="281">
        <f>C32+7</f>
        <v>43066</v>
      </c>
      <c r="D36" s="281">
        <f>C36+5</f>
        <v>43071</v>
      </c>
      <c r="E36" s="287" t="s">
        <v>145</v>
      </c>
      <c r="F36" s="287"/>
      <c r="G36" s="281">
        <f>C38+8</f>
        <v>43077</v>
      </c>
      <c r="H36" s="281">
        <f>C38+13</f>
        <v>43082</v>
      </c>
      <c r="I36" s="306"/>
    </row>
    <row r="37" spans="1:9" ht="15.9" customHeight="1">
      <c r="A37" s="303" t="s">
        <v>106</v>
      </c>
      <c r="B37" s="280">
        <v>12</v>
      </c>
      <c r="C37" s="282"/>
      <c r="D37" s="282"/>
      <c r="E37" s="287"/>
      <c r="F37" s="287"/>
      <c r="G37" s="294"/>
      <c r="H37" s="294"/>
      <c r="I37" s="306"/>
    </row>
    <row r="38" spans="1:9" ht="15.9" customHeight="1">
      <c r="A38" s="302" t="s">
        <v>67</v>
      </c>
      <c r="B38" s="278" t="s">
        <v>134</v>
      </c>
      <c r="C38" s="281">
        <f>C34+7</f>
        <v>43069</v>
      </c>
      <c r="D38" s="281">
        <f>C38+6</f>
        <v>43075</v>
      </c>
      <c r="E38" s="287"/>
      <c r="F38" s="287"/>
      <c r="G38" s="294"/>
      <c r="H38" s="294"/>
    </row>
    <row r="39" spans="1:9" ht="15.9" customHeight="1">
      <c r="A39" s="303" t="s">
        <v>67</v>
      </c>
      <c r="B39" s="280">
        <v>208</v>
      </c>
      <c r="C39" s="282"/>
      <c r="D39" s="282"/>
      <c r="E39" s="287"/>
      <c r="F39" s="287"/>
      <c r="G39" s="282"/>
      <c r="H39" s="282"/>
    </row>
    <row r="40" spans="1:9" ht="15.9" customHeight="1">
      <c r="A40" s="302" t="s">
        <v>105</v>
      </c>
      <c r="B40" s="278" t="s">
        <v>135</v>
      </c>
      <c r="C40" s="281">
        <f>C36+7</f>
        <v>43073</v>
      </c>
      <c r="D40" s="281">
        <f>C40+5</f>
        <v>43078</v>
      </c>
      <c r="E40" s="277" t="s">
        <v>152</v>
      </c>
      <c r="F40" s="278"/>
      <c r="G40" s="281">
        <f>C42+8</f>
        <v>43084</v>
      </c>
      <c r="H40" s="281">
        <f>C42+13</f>
        <v>43089</v>
      </c>
    </row>
    <row r="41" spans="1:9" ht="15.9" customHeight="1">
      <c r="A41" s="303" t="s">
        <v>105</v>
      </c>
      <c r="B41" s="280">
        <v>108</v>
      </c>
      <c r="C41" s="282"/>
      <c r="D41" s="282"/>
      <c r="E41" s="307"/>
      <c r="F41" s="308"/>
      <c r="G41" s="294"/>
      <c r="H41" s="294"/>
    </row>
    <row r="42" spans="1:9" ht="15.9" customHeight="1">
      <c r="A42" s="302" t="s">
        <v>102</v>
      </c>
      <c r="B42" s="278" t="s">
        <v>136</v>
      </c>
      <c r="C42" s="281">
        <f>C38+7</f>
        <v>43076</v>
      </c>
      <c r="D42" s="281">
        <f>C42+6</f>
        <v>43082</v>
      </c>
      <c r="E42" s="307"/>
      <c r="F42" s="308"/>
      <c r="G42" s="294"/>
      <c r="H42" s="294"/>
      <c r="I42" s="306"/>
    </row>
    <row r="43" spans="1:9" ht="15.9" customHeight="1">
      <c r="A43" s="303" t="s">
        <v>102</v>
      </c>
      <c r="B43" s="280">
        <v>246</v>
      </c>
      <c r="C43" s="282"/>
      <c r="D43" s="282"/>
      <c r="E43" s="279"/>
      <c r="F43" s="280"/>
      <c r="G43" s="282"/>
      <c r="H43" s="282"/>
      <c r="I43" s="306"/>
    </row>
    <row r="44" spans="1:9" ht="15.9" customHeight="1">
      <c r="A44" s="302" t="s">
        <v>106</v>
      </c>
      <c r="B44" s="278" t="s">
        <v>117</v>
      </c>
      <c r="C44" s="281">
        <f>C40+7</f>
        <v>43080</v>
      </c>
      <c r="D44" s="281">
        <f>C44+5</f>
        <v>43085</v>
      </c>
      <c r="E44" s="287" t="s">
        <v>151</v>
      </c>
      <c r="F44" s="287"/>
      <c r="G44" s="281">
        <f>C46+8</f>
        <v>43091</v>
      </c>
      <c r="H44" s="281">
        <f>C46+13</f>
        <v>43096</v>
      </c>
      <c r="I44" s="306"/>
    </row>
    <row r="45" spans="1:9" ht="15.9" customHeight="1">
      <c r="A45" s="303"/>
      <c r="B45" s="280">
        <v>13</v>
      </c>
      <c r="C45" s="282"/>
      <c r="D45" s="282"/>
      <c r="E45" s="287"/>
      <c r="F45" s="287"/>
      <c r="G45" s="294"/>
      <c r="H45" s="294"/>
      <c r="I45" s="306"/>
    </row>
    <row r="46" spans="1:9" ht="15.9" customHeight="1">
      <c r="A46" s="302" t="s">
        <v>104</v>
      </c>
      <c r="B46" s="278" t="s">
        <v>137</v>
      </c>
      <c r="C46" s="281">
        <f>C42+7</f>
        <v>43083</v>
      </c>
      <c r="D46" s="281">
        <f>C46+6</f>
        <v>43089</v>
      </c>
      <c r="E46" s="287"/>
      <c r="F46" s="287"/>
      <c r="G46" s="294"/>
      <c r="H46" s="294"/>
      <c r="I46" s="306"/>
    </row>
    <row r="47" spans="1:9" ht="15.9" customHeight="1">
      <c r="A47" s="303"/>
      <c r="B47" s="280">
        <v>208</v>
      </c>
      <c r="C47" s="282"/>
      <c r="D47" s="282"/>
      <c r="E47" s="287"/>
      <c r="F47" s="287"/>
      <c r="G47" s="282"/>
      <c r="H47" s="282"/>
      <c r="I47" s="306"/>
    </row>
    <row r="48" spans="1:9" ht="15.9" customHeight="1">
      <c r="A48" s="302" t="s">
        <v>105</v>
      </c>
      <c r="B48" s="278" t="s">
        <v>138</v>
      </c>
      <c r="C48" s="281">
        <f>C44+7</f>
        <v>43087</v>
      </c>
      <c r="D48" s="281">
        <f>C48+5</f>
        <v>43092</v>
      </c>
      <c r="E48" s="277" t="s">
        <v>148</v>
      </c>
      <c r="F48" s="278"/>
      <c r="G48" s="281">
        <f>C50+8</f>
        <v>43098</v>
      </c>
      <c r="H48" s="281">
        <f>C50+13</f>
        <v>43103</v>
      </c>
      <c r="I48" s="306"/>
    </row>
    <row r="49" spans="1:9" ht="15.9" customHeight="1">
      <c r="A49" s="303"/>
      <c r="B49" s="280">
        <v>108</v>
      </c>
      <c r="C49" s="282"/>
      <c r="D49" s="282"/>
      <c r="E49" s="307"/>
      <c r="F49" s="308"/>
      <c r="G49" s="294"/>
      <c r="H49" s="294"/>
      <c r="I49" s="306"/>
    </row>
    <row r="50" spans="1:9" ht="15.9" customHeight="1">
      <c r="A50" s="302" t="s">
        <v>66</v>
      </c>
      <c r="B50" s="278" t="s">
        <v>139</v>
      </c>
      <c r="C50" s="281">
        <f>C46+7</f>
        <v>43090</v>
      </c>
      <c r="D50" s="281">
        <f>C50+6</f>
        <v>43096</v>
      </c>
      <c r="E50" s="307"/>
      <c r="F50" s="308"/>
      <c r="G50" s="294"/>
      <c r="H50" s="294"/>
      <c r="I50" s="306"/>
    </row>
    <row r="51" spans="1:9" ht="15.9" customHeight="1">
      <c r="A51" s="303"/>
      <c r="B51" s="280">
        <v>246</v>
      </c>
      <c r="C51" s="282"/>
      <c r="D51" s="282"/>
      <c r="E51" s="279"/>
      <c r="F51" s="280"/>
      <c r="G51" s="282"/>
      <c r="H51" s="282"/>
      <c r="I51" s="306"/>
    </row>
    <row r="52" spans="1:9" ht="15.9" customHeight="1">
      <c r="A52" s="302" t="s">
        <v>106</v>
      </c>
      <c r="B52" s="278" t="s">
        <v>101</v>
      </c>
      <c r="C52" s="281">
        <f>C48+7</f>
        <v>43094</v>
      </c>
      <c r="D52" s="281">
        <f>C52+5</f>
        <v>43099</v>
      </c>
      <c r="E52" s="287" t="s">
        <v>149</v>
      </c>
      <c r="F52" s="287"/>
      <c r="G52" s="281">
        <f>C54+8</f>
        <v>43105</v>
      </c>
      <c r="H52" s="281">
        <f>C54+13</f>
        <v>43110</v>
      </c>
      <c r="I52" s="306"/>
    </row>
    <row r="53" spans="1:9" ht="15.9" customHeight="1">
      <c r="A53" s="303"/>
      <c r="B53" s="280">
        <v>13</v>
      </c>
      <c r="C53" s="282"/>
      <c r="D53" s="282"/>
      <c r="E53" s="287"/>
      <c r="F53" s="287"/>
      <c r="G53" s="294"/>
      <c r="H53" s="294"/>
      <c r="I53" s="306"/>
    </row>
    <row r="54" spans="1:9" ht="15.9" customHeight="1">
      <c r="A54" s="302" t="s">
        <v>67</v>
      </c>
      <c r="B54" s="304" t="s">
        <v>150</v>
      </c>
      <c r="C54" s="281">
        <f>C50+7</f>
        <v>43097</v>
      </c>
      <c r="D54" s="281">
        <f>C54+6</f>
        <v>43103</v>
      </c>
      <c r="E54" s="287"/>
      <c r="F54" s="287"/>
      <c r="G54" s="294"/>
      <c r="H54" s="294"/>
    </row>
    <row r="55" spans="1:9" ht="15.9" customHeight="1">
      <c r="A55" s="303"/>
      <c r="B55" s="305"/>
      <c r="C55" s="282"/>
      <c r="D55" s="282"/>
      <c r="E55" s="287"/>
      <c r="F55" s="287"/>
      <c r="G55" s="282"/>
      <c r="H55" s="282"/>
    </row>
    <row r="56" spans="1:9" ht="13.2">
      <c r="E56" s="14"/>
      <c r="F56" s="14"/>
    </row>
    <row r="57" spans="1:9" ht="13.2">
      <c r="A57" s="16" t="s">
        <v>110</v>
      </c>
      <c r="B57" s="14"/>
      <c r="C57" s="33"/>
      <c r="D57" s="33"/>
      <c r="E57" s="33"/>
      <c r="F57" s="33"/>
      <c r="G57" s="33"/>
      <c r="H57" s="33"/>
      <c r="I57" s="17"/>
    </row>
    <row r="58" spans="1:9" ht="42.9" customHeight="1">
      <c r="A58" s="315" t="s">
        <v>57</v>
      </c>
      <c r="B58" s="315"/>
      <c r="C58" s="315"/>
      <c r="D58" s="315"/>
      <c r="E58" s="315"/>
      <c r="F58" s="315"/>
      <c r="G58" s="315"/>
      <c r="H58" s="315"/>
      <c r="I58" s="146"/>
    </row>
  </sheetData>
  <mergeCells count="148">
    <mergeCell ref="A58:H58"/>
    <mergeCell ref="C34:C35"/>
    <mergeCell ref="D34:D35"/>
    <mergeCell ref="C38:C39"/>
    <mergeCell ref="D38:D39"/>
    <mergeCell ref="G32:G35"/>
    <mergeCell ref="G36:G39"/>
    <mergeCell ref="H36:H39"/>
    <mergeCell ref="E32:F35"/>
    <mergeCell ref="E36:F39"/>
    <mergeCell ref="A42:A43"/>
    <mergeCell ref="B42:B43"/>
    <mergeCell ref="H40:H43"/>
    <mergeCell ref="C42:C43"/>
    <mergeCell ref="D42:D43"/>
    <mergeCell ref="C40:C41"/>
    <mergeCell ref="D40:D41"/>
    <mergeCell ref="A36:A37"/>
    <mergeCell ref="B36:B37"/>
    <mergeCell ref="A38:A39"/>
    <mergeCell ref="B38:B39"/>
    <mergeCell ref="A40:A41"/>
    <mergeCell ref="B40:B41"/>
    <mergeCell ref="I30:I33"/>
    <mergeCell ref="C32:C33"/>
    <mergeCell ref="D32:D33"/>
    <mergeCell ref="H32:H35"/>
    <mergeCell ref="I34:I37"/>
    <mergeCell ref="C36:C37"/>
    <mergeCell ref="D36:D37"/>
    <mergeCell ref="G28:G31"/>
    <mergeCell ref="H28:H31"/>
    <mergeCell ref="E28:F31"/>
    <mergeCell ref="C30:C31"/>
    <mergeCell ref="D30:D31"/>
    <mergeCell ref="C26:C27"/>
    <mergeCell ref="D26:D27"/>
    <mergeCell ref="I26:I29"/>
    <mergeCell ref="C28:C29"/>
    <mergeCell ref="D28:D29"/>
    <mergeCell ref="E24:F27"/>
    <mergeCell ref="A26:A27"/>
    <mergeCell ref="B26:B27"/>
    <mergeCell ref="A28:A29"/>
    <mergeCell ref="B28:B29"/>
    <mergeCell ref="G24:G27"/>
    <mergeCell ref="H24:H27"/>
    <mergeCell ref="I18:I21"/>
    <mergeCell ref="C20:C21"/>
    <mergeCell ref="D20:D21"/>
    <mergeCell ref="C22:C23"/>
    <mergeCell ref="D22:D23"/>
    <mergeCell ref="I22:I25"/>
    <mergeCell ref="C24:C25"/>
    <mergeCell ref="D24:D25"/>
    <mergeCell ref="E16:F19"/>
    <mergeCell ref="E20:F23"/>
    <mergeCell ref="G16:G19"/>
    <mergeCell ref="H16:H19"/>
    <mergeCell ref="G20:G23"/>
    <mergeCell ref="H20:H23"/>
    <mergeCell ref="I14:I17"/>
    <mergeCell ref="A14:A15"/>
    <mergeCell ref="C18:C19"/>
    <mergeCell ref="D18:D19"/>
    <mergeCell ref="C14:C15"/>
    <mergeCell ref="D14:D15"/>
    <mergeCell ref="B14:B15"/>
    <mergeCell ref="A16:A17"/>
    <mergeCell ref="B16:B17"/>
    <mergeCell ref="A18:A19"/>
    <mergeCell ref="B18:B19"/>
    <mergeCell ref="C16:C17"/>
    <mergeCell ref="D16:D17"/>
    <mergeCell ref="A6:B6"/>
    <mergeCell ref="E6:F6"/>
    <mergeCell ref="A7:B7"/>
    <mergeCell ref="E7:F7"/>
    <mergeCell ref="I10:I13"/>
    <mergeCell ref="C12:C13"/>
    <mergeCell ref="D12:D13"/>
    <mergeCell ref="H8:H11"/>
    <mergeCell ref="C8:C9"/>
    <mergeCell ref="D8:D9"/>
    <mergeCell ref="C10:C11"/>
    <mergeCell ref="D10:D11"/>
    <mergeCell ref="I8:I9"/>
    <mergeCell ref="G8:G11"/>
    <mergeCell ref="E8:F11"/>
    <mergeCell ref="E12:F15"/>
    <mergeCell ref="G12:G15"/>
    <mergeCell ref="H12:H15"/>
    <mergeCell ref="A8:A9"/>
    <mergeCell ref="B8:B9"/>
    <mergeCell ref="A10:A11"/>
    <mergeCell ref="B10:B11"/>
    <mergeCell ref="A12:A13"/>
    <mergeCell ref="B12:B13"/>
    <mergeCell ref="I42:I45"/>
    <mergeCell ref="C44:C45"/>
    <mergeCell ref="D44:D45"/>
    <mergeCell ref="E44:F47"/>
    <mergeCell ref="G44:G47"/>
    <mergeCell ref="H44:H47"/>
    <mergeCell ref="C46:C47"/>
    <mergeCell ref="D46:D47"/>
    <mergeCell ref="I46:I49"/>
    <mergeCell ref="E40:F43"/>
    <mergeCell ref="G40:G43"/>
    <mergeCell ref="A20:A21"/>
    <mergeCell ref="B20:B21"/>
    <mergeCell ref="A22:A23"/>
    <mergeCell ref="B22:B23"/>
    <mergeCell ref="A24:A25"/>
    <mergeCell ref="B24:B25"/>
    <mergeCell ref="C50:C51"/>
    <mergeCell ref="D50:D51"/>
    <mergeCell ref="I50:I53"/>
    <mergeCell ref="C52:C53"/>
    <mergeCell ref="D52:D53"/>
    <mergeCell ref="E52:F55"/>
    <mergeCell ref="G52:G55"/>
    <mergeCell ref="H52:H55"/>
    <mergeCell ref="C54:C55"/>
    <mergeCell ref="D54:D55"/>
    <mergeCell ref="A50:A51"/>
    <mergeCell ref="B50:B51"/>
    <mergeCell ref="A52:A53"/>
    <mergeCell ref="C48:C49"/>
    <mergeCell ref="D48:D49"/>
    <mergeCell ref="E48:F51"/>
    <mergeCell ref="G48:G51"/>
    <mergeCell ref="H48:H51"/>
    <mergeCell ref="B30:B31"/>
    <mergeCell ref="A32:A33"/>
    <mergeCell ref="B32:B33"/>
    <mergeCell ref="A34:A35"/>
    <mergeCell ref="B34:B35"/>
    <mergeCell ref="A30:A31"/>
    <mergeCell ref="B52:B53"/>
    <mergeCell ref="A54:A55"/>
    <mergeCell ref="B54:B55"/>
    <mergeCell ref="A44:A45"/>
    <mergeCell ref="B44:B45"/>
    <mergeCell ref="A46:A47"/>
    <mergeCell ref="B46:B47"/>
    <mergeCell ref="A48:A49"/>
    <mergeCell ref="B48:B49"/>
  </mergeCells>
  <phoneticPr fontId="53" type="noConversion"/>
  <pageMargins left="0.25" right="0.25" top="0.75" bottom="0.75" header="0.3" footer="0.3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3"/>
  <sheetViews>
    <sheetView workbookViewId="0">
      <selection activeCell="L38" sqref="L38"/>
    </sheetView>
  </sheetViews>
  <sheetFormatPr defaultColWidth="9" defaultRowHeight="12.6"/>
  <cols>
    <col min="1" max="1" width="15.36328125" style="26" customWidth="1"/>
    <col min="2" max="2" width="6" style="27" customWidth="1"/>
    <col min="3" max="3" width="6.36328125" style="27" bestFit="1" customWidth="1"/>
    <col min="4" max="4" width="6.81640625" style="15" customWidth="1"/>
    <col min="5" max="5" width="20.26953125" style="26" customWidth="1"/>
    <col min="6" max="6" width="5" style="26" customWidth="1"/>
    <col min="7" max="7" width="6.81640625" style="28" customWidth="1"/>
    <col min="8" max="8" width="6.81640625" style="15" customWidth="1"/>
    <col min="9" max="9" width="6.81640625" style="26" customWidth="1"/>
    <col min="10" max="11" width="9" style="26"/>
    <col min="12" max="12" width="18" style="26" customWidth="1"/>
    <col min="13" max="16384" width="9" style="26"/>
  </cols>
  <sheetData>
    <row r="1" spans="1:11" s="17" customFormat="1" ht="90" customHeight="1">
      <c r="A1" s="135" t="s">
        <v>18</v>
      </c>
      <c r="B1" s="136"/>
      <c r="C1" s="16"/>
      <c r="D1" s="136"/>
      <c r="E1" s="137"/>
      <c r="F1" s="16"/>
      <c r="G1" s="138"/>
      <c r="H1" s="139"/>
      <c r="I1" s="139"/>
      <c r="J1" s="132"/>
      <c r="K1" s="21"/>
    </row>
    <row r="2" spans="1:11" s="23" customFormat="1" ht="17.399999999999999">
      <c r="A2" s="140" t="s">
        <v>20</v>
      </c>
      <c r="B2" s="140"/>
      <c r="C2" s="140"/>
      <c r="D2" s="141"/>
      <c r="E2" s="142" t="s">
        <v>40</v>
      </c>
      <c r="F2" s="143"/>
      <c r="G2" s="143"/>
      <c r="H2" s="141"/>
      <c r="I2" s="141"/>
      <c r="J2" s="133"/>
    </row>
    <row r="3" spans="1:11" s="23" customFormat="1" ht="14.25" customHeight="1">
      <c r="A3" s="140" t="s">
        <v>21</v>
      </c>
      <c r="B3" s="140"/>
      <c r="C3" s="140"/>
      <c r="D3" s="141"/>
      <c r="E3" s="142" t="s">
        <v>109</v>
      </c>
      <c r="F3" s="141"/>
      <c r="G3" s="140"/>
      <c r="H3" s="141"/>
      <c r="I3" s="141"/>
      <c r="J3" s="133"/>
    </row>
    <row r="4" spans="1:11" s="23" customFormat="1" ht="14.25" customHeight="1">
      <c r="A4" s="140"/>
      <c r="B4" s="140"/>
      <c r="C4" s="140"/>
      <c r="D4" s="141"/>
      <c r="E4" s="142"/>
      <c r="F4" s="141"/>
      <c r="G4" s="140"/>
      <c r="H4" s="141"/>
      <c r="I4" s="141"/>
      <c r="J4" s="133"/>
    </row>
    <row r="5" spans="1:11" ht="18" customHeight="1">
      <c r="A5" s="134"/>
      <c r="B5" s="26"/>
      <c r="C5" s="26"/>
      <c r="D5" s="26"/>
      <c r="G5" s="26"/>
      <c r="H5" s="26"/>
    </row>
    <row r="6" spans="1:11" s="14" customFormat="1" ht="15" customHeight="1">
      <c r="A6" s="329" t="s">
        <v>23</v>
      </c>
      <c r="B6" s="330"/>
      <c r="C6" s="148" t="s">
        <v>1</v>
      </c>
      <c r="D6" s="148" t="s">
        <v>39</v>
      </c>
      <c r="E6" s="329" t="s">
        <v>3</v>
      </c>
      <c r="F6" s="330"/>
      <c r="G6" s="148" t="s">
        <v>39</v>
      </c>
      <c r="H6" s="148" t="s">
        <v>45</v>
      </c>
      <c r="I6" s="131"/>
    </row>
    <row r="7" spans="1:11" s="14" customFormat="1" ht="15" customHeight="1">
      <c r="A7" s="329" t="s">
        <v>4</v>
      </c>
      <c r="B7" s="330"/>
      <c r="C7" s="149" t="s">
        <v>5</v>
      </c>
      <c r="D7" s="149" t="s">
        <v>6</v>
      </c>
      <c r="E7" s="329" t="s">
        <v>4</v>
      </c>
      <c r="F7" s="330"/>
      <c r="G7" s="148" t="s">
        <v>5</v>
      </c>
      <c r="H7" s="148" t="s">
        <v>6</v>
      </c>
      <c r="I7" s="131"/>
    </row>
    <row r="8" spans="1:11" s="17" customFormat="1" ht="15" customHeight="1">
      <c r="A8" s="321" t="s">
        <v>67</v>
      </c>
      <c r="B8" s="331" t="s">
        <v>121</v>
      </c>
      <c r="C8" s="316">
        <v>43013</v>
      </c>
      <c r="D8" s="316">
        <f>C8+8</f>
        <v>43021</v>
      </c>
      <c r="E8" s="323" t="s">
        <v>140</v>
      </c>
      <c r="F8" s="323"/>
      <c r="G8" s="328">
        <f>C8+13</f>
        <v>43026</v>
      </c>
      <c r="H8" s="328">
        <f>C8+16</f>
        <v>43029</v>
      </c>
      <c r="I8" s="306" t="s">
        <v>112</v>
      </c>
    </row>
    <row r="9" spans="1:11" s="17" customFormat="1" ht="15" customHeight="1">
      <c r="A9" s="322" t="s">
        <v>67</v>
      </c>
      <c r="B9" s="332">
        <v>206</v>
      </c>
      <c r="C9" s="318"/>
      <c r="D9" s="318"/>
      <c r="E9" s="323"/>
      <c r="F9" s="323"/>
      <c r="G9" s="328"/>
      <c r="H9" s="328"/>
      <c r="I9" s="306"/>
    </row>
    <row r="10" spans="1:11" s="17" customFormat="1" ht="15" customHeight="1">
      <c r="A10" s="321" t="s">
        <v>105</v>
      </c>
      <c r="B10" s="333" t="s">
        <v>119</v>
      </c>
      <c r="C10" s="316">
        <v>43017</v>
      </c>
      <c r="D10" s="316">
        <f>C10+6</f>
        <v>43023</v>
      </c>
      <c r="E10" s="323"/>
      <c r="F10" s="323"/>
      <c r="G10" s="328"/>
      <c r="H10" s="328"/>
      <c r="I10" s="306"/>
    </row>
    <row r="11" spans="1:11" s="17" customFormat="1" ht="15" customHeight="1">
      <c r="A11" s="322" t="s">
        <v>105</v>
      </c>
      <c r="B11" s="334" t="s">
        <v>119</v>
      </c>
      <c r="C11" s="318"/>
      <c r="D11" s="318"/>
      <c r="E11" s="323"/>
      <c r="F11" s="323"/>
      <c r="G11" s="328"/>
      <c r="H11" s="328"/>
      <c r="I11" s="306"/>
    </row>
    <row r="12" spans="1:11" s="17" customFormat="1" ht="15" customHeight="1">
      <c r="A12" s="321" t="s">
        <v>102</v>
      </c>
      <c r="B12" s="319" t="s">
        <v>120</v>
      </c>
      <c r="C12" s="316">
        <f>C8+7</f>
        <v>43020</v>
      </c>
      <c r="D12" s="316">
        <f>C12+8</f>
        <v>43028</v>
      </c>
      <c r="E12" s="335" t="s">
        <v>141</v>
      </c>
      <c r="F12" s="319"/>
      <c r="G12" s="328">
        <f>C12+13</f>
        <v>43033</v>
      </c>
      <c r="H12" s="328">
        <f>C12+16</f>
        <v>43036</v>
      </c>
      <c r="I12" s="306" t="s">
        <v>112</v>
      </c>
    </row>
    <row r="13" spans="1:11" s="17" customFormat="1" ht="15" customHeight="1">
      <c r="A13" s="322" t="s">
        <v>102</v>
      </c>
      <c r="B13" s="320">
        <v>244</v>
      </c>
      <c r="C13" s="318"/>
      <c r="D13" s="318"/>
      <c r="E13" s="325"/>
      <c r="F13" s="326"/>
      <c r="G13" s="328"/>
      <c r="H13" s="328"/>
      <c r="I13" s="306"/>
    </row>
    <row r="14" spans="1:11" s="17" customFormat="1" ht="15" customHeight="1">
      <c r="A14" s="321" t="s">
        <v>106</v>
      </c>
      <c r="B14" s="319" t="s">
        <v>122</v>
      </c>
      <c r="C14" s="316">
        <f>C10+7</f>
        <v>43024</v>
      </c>
      <c r="D14" s="316">
        <f>C14+6</f>
        <v>43030</v>
      </c>
      <c r="E14" s="325"/>
      <c r="F14" s="326"/>
      <c r="G14" s="328"/>
      <c r="H14" s="328"/>
      <c r="I14" s="306"/>
    </row>
    <row r="15" spans="1:11" s="17" customFormat="1" ht="15" customHeight="1">
      <c r="A15" s="322" t="s">
        <v>106</v>
      </c>
      <c r="B15" s="320"/>
      <c r="C15" s="318"/>
      <c r="D15" s="318"/>
      <c r="E15" s="327"/>
      <c r="F15" s="320"/>
      <c r="G15" s="328"/>
      <c r="H15" s="328"/>
      <c r="I15" s="306"/>
    </row>
    <row r="16" spans="1:11" ht="15" customHeight="1">
      <c r="A16" s="321" t="s">
        <v>104</v>
      </c>
      <c r="B16" s="319" t="s">
        <v>123</v>
      </c>
      <c r="C16" s="316">
        <f>C12+7</f>
        <v>43027</v>
      </c>
      <c r="D16" s="316">
        <f>C16+8</f>
        <v>43035</v>
      </c>
      <c r="E16" s="323" t="s">
        <v>113</v>
      </c>
      <c r="F16" s="323"/>
      <c r="G16" s="316">
        <f>C16+13</f>
        <v>43040</v>
      </c>
      <c r="H16" s="316">
        <f>C16+16</f>
        <v>43043</v>
      </c>
      <c r="I16" s="306" t="s">
        <v>112</v>
      </c>
    </row>
    <row r="17" spans="1:9" ht="15" customHeight="1">
      <c r="A17" s="322" t="s">
        <v>104</v>
      </c>
      <c r="B17" s="320"/>
      <c r="C17" s="318"/>
      <c r="D17" s="318"/>
      <c r="E17" s="323"/>
      <c r="F17" s="323"/>
      <c r="G17" s="317"/>
      <c r="H17" s="317"/>
      <c r="I17" s="306"/>
    </row>
    <row r="18" spans="1:9" ht="15" customHeight="1">
      <c r="A18" s="321" t="s">
        <v>105</v>
      </c>
      <c r="B18" s="319" t="s">
        <v>124</v>
      </c>
      <c r="C18" s="316">
        <f>C14+7</f>
        <v>43031</v>
      </c>
      <c r="D18" s="316">
        <f>C18+6</f>
        <v>43037</v>
      </c>
      <c r="E18" s="323"/>
      <c r="F18" s="323"/>
      <c r="G18" s="317"/>
      <c r="H18" s="317"/>
      <c r="I18" s="306"/>
    </row>
    <row r="19" spans="1:9" ht="15" customHeight="1">
      <c r="A19" s="322" t="s">
        <v>105</v>
      </c>
      <c r="B19" s="320">
        <v>105</v>
      </c>
      <c r="C19" s="318"/>
      <c r="D19" s="318"/>
      <c r="E19" s="323"/>
      <c r="F19" s="323"/>
      <c r="G19" s="318"/>
      <c r="H19" s="318"/>
      <c r="I19" s="306"/>
    </row>
    <row r="20" spans="1:9" ht="15" customHeight="1">
      <c r="A20" s="321" t="s">
        <v>66</v>
      </c>
      <c r="B20" s="319" t="s">
        <v>125</v>
      </c>
      <c r="C20" s="316">
        <f>C16+7</f>
        <v>43034</v>
      </c>
      <c r="D20" s="316">
        <f>C20+8</f>
        <v>43042</v>
      </c>
      <c r="E20" s="324" t="s">
        <v>142</v>
      </c>
      <c r="F20" s="319"/>
      <c r="G20" s="328">
        <f>C20+13</f>
        <v>43047</v>
      </c>
      <c r="H20" s="328">
        <f>C20+16</f>
        <v>43050</v>
      </c>
      <c r="I20" s="306" t="s">
        <v>112</v>
      </c>
    </row>
    <row r="21" spans="1:9" ht="15" customHeight="1">
      <c r="A21" s="322" t="s">
        <v>66</v>
      </c>
      <c r="B21" s="320">
        <v>128</v>
      </c>
      <c r="C21" s="318"/>
      <c r="D21" s="318"/>
      <c r="E21" s="325"/>
      <c r="F21" s="326"/>
      <c r="G21" s="328"/>
      <c r="H21" s="328"/>
      <c r="I21" s="306"/>
    </row>
    <row r="22" spans="1:9" ht="15" customHeight="1">
      <c r="A22" s="321" t="s">
        <v>106</v>
      </c>
      <c r="B22" s="319" t="s">
        <v>126</v>
      </c>
      <c r="C22" s="316">
        <f>C18+7</f>
        <v>43038</v>
      </c>
      <c r="D22" s="316">
        <f>C22+6</f>
        <v>43044</v>
      </c>
      <c r="E22" s="325"/>
      <c r="F22" s="326"/>
      <c r="G22" s="328"/>
      <c r="H22" s="328"/>
      <c r="I22" s="306"/>
    </row>
    <row r="23" spans="1:9" ht="15" customHeight="1">
      <c r="A23" s="322" t="s">
        <v>106</v>
      </c>
      <c r="B23" s="320">
        <v>10</v>
      </c>
      <c r="C23" s="318"/>
      <c r="D23" s="318"/>
      <c r="E23" s="327"/>
      <c r="F23" s="320"/>
      <c r="G23" s="328"/>
      <c r="H23" s="328"/>
      <c r="I23" s="306"/>
    </row>
    <row r="24" spans="1:9" ht="15" customHeight="1">
      <c r="A24" s="321" t="s">
        <v>67</v>
      </c>
      <c r="B24" s="319" t="s">
        <v>127</v>
      </c>
      <c r="C24" s="316">
        <f>C20+7</f>
        <v>43041</v>
      </c>
      <c r="D24" s="316">
        <f>C24+8</f>
        <v>43049</v>
      </c>
      <c r="E24" s="336" t="s">
        <v>143</v>
      </c>
      <c r="F24" s="323"/>
      <c r="G24" s="328">
        <f>C24+13</f>
        <v>43054</v>
      </c>
      <c r="H24" s="328">
        <f>C24+16</f>
        <v>43057</v>
      </c>
      <c r="I24" s="306" t="s">
        <v>112</v>
      </c>
    </row>
    <row r="25" spans="1:9" ht="15" customHeight="1">
      <c r="A25" s="322" t="s">
        <v>67</v>
      </c>
      <c r="B25" s="320">
        <v>207</v>
      </c>
      <c r="C25" s="318"/>
      <c r="D25" s="318"/>
      <c r="E25" s="323"/>
      <c r="F25" s="323"/>
      <c r="G25" s="328"/>
      <c r="H25" s="328"/>
      <c r="I25" s="306"/>
    </row>
    <row r="26" spans="1:9" ht="15" customHeight="1">
      <c r="A26" s="321" t="s">
        <v>105</v>
      </c>
      <c r="B26" s="319" t="s">
        <v>128</v>
      </c>
      <c r="C26" s="316">
        <f>C22+7</f>
        <v>43045</v>
      </c>
      <c r="D26" s="316">
        <f>C26+6</f>
        <v>43051</v>
      </c>
      <c r="E26" s="323"/>
      <c r="F26" s="323"/>
      <c r="G26" s="328"/>
      <c r="H26" s="328"/>
      <c r="I26" s="306"/>
    </row>
    <row r="27" spans="1:9" ht="15" customHeight="1">
      <c r="A27" s="322" t="s">
        <v>105</v>
      </c>
      <c r="B27" s="320">
        <v>106</v>
      </c>
      <c r="C27" s="318"/>
      <c r="D27" s="318"/>
      <c r="E27" s="323"/>
      <c r="F27" s="323"/>
      <c r="G27" s="328"/>
      <c r="H27" s="328"/>
      <c r="I27" s="306"/>
    </row>
    <row r="28" spans="1:9" ht="15" customHeight="1">
      <c r="A28" s="321" t="s">
        <v>102</v>
      </c>
      <c r="B28" s="319" t="s">
        <v>129</v>
      </c>
      <c r="C28" s="316">
        <f>C24+7</f>
        <v>43048</v>
      </c>
      <c r="D28" s="316">
        <f>C28+8</f>
        <v>43056</v>
      </c>
      <c r="E28" s="323" t="s">
        <v>144</v>
      </c>
      <c r="F28" s="323"/>
      <c r="G28" s="328">
        <f>C28+13</f>
        <v>43061</v>
      </c>
      <c r="H28" s="328">
        <f>C28+16</f>
        <v>43064</v>
      </c>
      <c r="I28" s="306" t="s">
        <v>112</v>
      </c>
    </row>
    <row r="29" spans="1:9" ht="15" customHeight="1">
      <c r="A29" s="322" t="s">
        <v>102</v>
      </c>
      <c r="B29" s="320">
        <v>245</v>
      </c>
      <c r="C29" s="318"/>
      <c r="D29" s="318"/>
      <c r="E29" s="323"/>
      <c r="F29" s="323"/>
      <c r="G29" s="328"/>
      <c r="H29" s="328"/>
      <c r="I29" s="306"/>
    </row>
    <row r="30" spans="1:9" ht="15" customHeight="1">
      <c r="A30" s="321" t="s">
        <v>106</v>
      </c>
      <c r="B30" s="319" t="s">
        <v>130</v>
      </c>
      <c r="C30" s="316">
        <f>C26+7</f>
        <v>43052</v>
      </c>
      <c r="D30" s="316">
        <f>C30+6</f>
        <v>43058</v>
      </c>
      <c r="E30" s="323"/>
      <c r="F30" s="323"/>
      <c r="G30" s="328"/>
      <c r="H30" s="328"/>
      <c r="I30" s="306"/>
    </row>
    <row r="31" spans="1:9" ht="15" customHeight="1">
      <c r="A31" s="322" t="s">
        <v>106</v>
      </c>
      <c r="B31" s="320">
        <v>11</v>
      </c>
      <c r="C31" s="318"/>
      <c r="D31" s="318"/>
      <c r="E31" s="323"/>
      <c r="F31" s="323"/>
      <c r="G31" s="328"/>
      <c r="H31" s="328"/>
      <c r="I31" s="306"/>
    </row>
    <row r="32" spans="1:9" ht="15" customHeight="1">
      <c r="A32" s="321" t="s">
        <v>104</v>
      </c>
      <c r="B32" s="319" t="s">
        <v>131</v>
      </c>
      <c r="C32" s="316">
        <f>C28+7</f>
        <v>43055</v>
      </c>
      <c r="D32" s="316">
        <f>C32+8</f>
        <v>43063</v>
      </c>
      <c r="E32" s="324" t="s">
        <v>145</v>
      </c>
      <c r="F32" s="319"/>
      <c r="G32" s="328">
        <f>C32+13</f>
        <v>43068</v>
      </c>
      <c r="H32" s="328">
        <f>C32+16</f>
        <v>43071</v>
      </c>
      <c r="I32" s="306" t="s">
        <v>112</v>
      </c>
    </row>
    <row r="33" spans="1:9" ht="15" customHeight="1">
      <c r="A33" s="322" t="s">
        <v>104</v>
      </c>
      <c r="B33" s="320">
        <v>274</v>
      </c>
      <c r="C33" s="318"/>
      <c r="D33" s="318"/>
      <c r="E33" s="325"/>
      <c r="F33" s="326"/>
      <c r="G33" s="328"/>
      <c r="H33" s="328"/>
      <c r="I33" s="306"/>
    </row>
    <row r="34" spans="1:9" ht="15" customHeight="1">
      <c r="A34" s="321" t="s">
        <v>105</v>
      </c>
      <c r="B34" s="319" t="s">
        <v>132</v>
      </c>
      <c r="C34" s="316">
        <f>C30+7</f>
        <v>43059</v>
      </c>
      <c r="D34" s="316">
        <f>C34+6</f>
        <v>43065</v>
      </c>
      <c r="E34" s="325"/>
      <c r="F34" s="326"/>
      <c r="G34" s="328"/>
      <c r="H34" s="328"/>
      <c r="I34" s="306"/>
    </row>
    <row r="35" spans="1:9" ht="15" customHeight="1">
      <c r="A35" s="322" t="s">
        <v>105</v>
      </c>
      <c r="B35" s="320">
        <v>107</v>
      </c>
      <c r="C35" s="318"/>
      <c r="D35" s="318"/>
      <c r="E35" s="327"/>
      <c r="F35" s="320"/>
      <c r="G35" s="328"/>
      <c r="H35" s="328"/>
      <c r="I35" s="306"/>
    </row>
    <row r="36" spans="1:9" ht="15" customHeight="1">
      <c r="A36" s="321" t="s">
        <v>66</v>
      </c>
      <c r="B36" s="319" t="s">
        <v>133</v>
      </c>
      <c r="C36" s="316">
        <f>C32+7</f>
        <v>43062</v>
      </c>
      <c r="D36" s="316">
        <f>C36+8</f>
        <v>43070</v>
      </c>
      <c r="E36" s="323" t="s">
        <v>146</v>
      </c>
      <c r="F36" s="323"/>
      <c r="G36" s="316">
        <f>C36+13</f>
        <v>43075</v>
      </c>
      <c r="H36" s="316">
        <f>C36+16</f>
        <v>43078</v>
      </c>
      <c r="I36" s="306" t="s">
        <v>112</v>
      </c>
    </row>
    <row r="37" spans="1:9" ht="15" customHeight="1">
      <c r="A37" s="322" t="s">
        <v>66</v>
      </c>
      <c r="B37" s="320">
        <v>129</v>
      </c>
      <c r="C37" s="318"/>
      <c r="D37" s="318"/>
      <c r="E37" s="323"/>
      <c r="F37" s="323"/>
      <c r="G37" s="317"/>
      <c r="H37" s="317"/>
      <c r="I37" s="306"/>
    </row>
    <row r="38" spans="1:9" ht="15" customHeight="1">
      <c r="A38" s="321" t="s">
        <v>106</v>
      </c>
      <c r="B38" s="319" t="s">
        <v>118</v>
      </c>
      <c r="C38" s="316">
        <f>C34+7</f>
        <v>43066</v>
      </c>
      <c r="D38" s="316">
        <f>C38+6</f>
        <v>43072</v>
      </c>
      <c r="E38" s="323"/>
      <c r="F38" s="323"/>
      <c r="G38" s="317"/>
      <c r="H38" s="317"/>
      <c r="I38" s="306"/>
    </row>
    <row r="39" spans="1:9" ht="15" customHeight="1">
      <c r="A39" s="322" t="s">
        <v>106</v>
      </c>
      <c r="B39" s="320">
        <v>12</v>
      </c>
      <c r="C39" s="318"/>
      <c r="D39" s="318"/>
      <c r="E39" s="323"/>
      <c r="F39" s="323"/>
      <c r="G39" s="318"/>
      <c r="H39" s="318"/>
      <c r="I39" s="306"/>
    </row>
    <row r="40" spans="1:9" ht="15" customHeight="1">
      <c r="A40" s="321" t="s">
        <v>67</v>
      </c>
      <c r="B40" s="319" t="s">
        <v>134</v>
      </c>
      <c r="C40" s="316">
        <f>C36+7</f>
        <v>43069</v>
      </c>
      <c r="D40" s="316">
        <f>C40+8</f>
        <v>43077</v>
      </c>
      <c r="E40" s="324" t="s">
        <v>147</v>
      </c>
      <c r="F40" s="319"/>
      <c r="G40" s="328">
        <f>C40+13</f>
        <v>43082</v>
      </c>
      <c r="H40" s="328">
        <f>C40+16</f>
        <v>43085</v>
      </c>
      <c r="I40" s="306" t="s">
        <v>112</v>
      </c>
    </row>
    <row r="41" spans="1:9" ht="15" customHeight="1">
      <c r="A41" s="322" t="s">
        <v>67</v>
      </c>
      <c r="B41" s="320">
        <v>208</v>
      </c>
      <c r="C41" s="318"/>
      <c r="D41" s="318"/>
      <c r="E41" s="325"/>
      <c r="F41" s="326"/>
      <c r="G41" s="328"/>
      <c r="H41" s="328"/>
      <c r="I41" s="306"/>
    </row>
    <row r="42" spans="1:9" ht="15" customHeight="1">
      <c r="A42" s="321" t="s">
        <v>105</v>
      </c>
      <c r="B42" s="319" t="s">
        <v>135</v>
      </c>
      <c r="C42" s="316">
        <f>C38+7</f>
        <v>43073</v>
      </c>
      <c r="D42" s="316">
        <f>C42+6</f>
        <v>43079</v>
      </c>
      <c r="E42" s="325"/>
      <c r="F42" s="326"/>
      <c r="G42" s="328"/>
      <c r="H42" s="328"/>
      <c r="I42" s="306"/>
    </row>
    <row r="43" spans="1:9" ht="15" customHeight="1">
      <c r="A43" s="322" t="s">
        <v>105</v>
      </c>
      <c r="B43" s="320">
        <v>108</v>
      </c>
      <c r="C43" s="318"/>
      <c r="D43" s="318"/>
      <c r="E43" s="327"/>
      <c r="F43" s="320"/>
      <c r="G43" s="328"/>
      <c r="H43" s="328"/>
      <c r="I43" s="306"/>
    </row>
    <row r="44" spans="1:9" ht="15" customHeight="1">
      <c r="A44" s="321" t="s">
        <v>102</v>
      </c>
      <c r="B44" s="319" t="s">
        <v>136</v>
      </c>
      <c r="C44" s="316">
        <f>C40+7</f>
        <v>43076</v>
      </c>
      <c r="D44" s="316">
        <f>C44+8</f>
        <v>43084</v>
      </c>
      <c r="E44" s="323" t="s">
        <v>145</v>
      </c>
      <c r="F44" s="323"/>
      <c r="G44" s="316">
        <f>C44+13</f>
        <v>43089</v>
      </c>
      <c r="H44" s="316">
        <f>C44+16</f>
        <v>43092</v>
      </c>
      <c r="I44" s="306" t="s">
        <v>112</v>
      </c>
    </row>
    <row r="45" spans="1:9" ht="15" customHeight="1">
      <c r="A45" s="322" t="s">
        <v>102</v>
      </c>
      <c r="B45" s="320">
        <v>246</v>
      </c>
      <c r="C45" s="318"/>
      <c r="D45" s="318"/>
      <c r="E45" s="323"/>
      <c r="F45" s="323"/>
      <c r="G45" s="317"/>
      <c r="H45" s="317"/>
      <c r="I45" s="306"/>
    </row>
    <row r="46" spans="1:9" ht="15" customHeight="1">
      <c r="A46" s="321" t="s">
        <v>106</v>
      </c>
      <c r="B46" s="319" t="s">
        <v>117</v>
      </c>
      <c r="C46" s="316">
        <f>C42+7</f>
        <v>43080</v>
      </c>
      <c r="D46" s="316">
        <f>C46+6</f>
        <v>43086</v>
      </c>
      <c r="E46" s="323"/>
      <c r="F46" s="323"/>
      <c r="G46" s="317"/>
      <c r="H46" s="317"/>
      <c r="I46" s="306"/>
    </row>
    <row r="47" spans="1:9" ht="15" customHeight="1">
      <c r="A47" s="322"/>
      <c r="B47" s="320">
        <v>13</v>
      </c>
      <c r="C47" s="318"/>
      <c r="D47" s="318"/>
      <c r="E47" s="323"/>
      <c r="F47" s="323"/>
      <c r="G47" s="318"/>
      <c r="H47" s="318"/>
      <c r="I47" s="306"/>
    </row>
    <row r="48" spans="1:9" ht="15" customHeight="1">
      <c r="A48" s="321" t="s">
        <v>104</v>
      </c>
      <c r="B48" s="319" t="s">
        <v>137</v>
      </c>
      <c r="C48" s="316">
        <f>C44+7</f>
        <v>43083</v>
      </c>
      <c r="D48" s="316">
        <f>C48+8</f>
        <v>43091</v>
      </c>
      <c r="E48" s="324" t="s">
        <v>148</v>
      </c>
      <c r="F48" s="319"/>
      <c r="G48" s="328">
        <f>C48+13</f>
        <v>43096</v>
      </c>
      <c r="H48" s="328">
        <f>C48+16</f>
        <v>43099</v>
      </c>
      <c r="I48" s="306" t="s">
        <v>112</v>
      </c>
    </row>
    <row r="49" spans="1:9" ht="15" customHeight="1">
      <c r="A49" s="322"/>
      <c r="B49" s="320">
        <v>208</v>
      </c>
      <c r="C49" s="318"/>
      <c r="D49" s="318"/>
      <c r="E49" s="325"/>
      <c r="F49" s="326"/>
      <c r="G49" s="328"/>
      <c r="H49" s="328"/>
      <c r="I49" s="306"/>
    </row>
    <row r="50" spans="1:9" ht="15" customHeight="1">
      <c r="A50" s="321" t="s">
        <v>105</v>
      </c>
      <c r="B50" s="319" t="s">
        <v>138</v>
      </c>
      <c r="C50" s="316">
        <f>C46+7</f>
        <v>43087</v>
      </c>
      <c r="D50" s="316">
        <f>C50+6</f>
        <v>43093</v>
      </c>
      <c r="E50" s="325"/>
      <c r="F50" s="326"/>
      <c r="G50" s="328"/>
      <c r="H50" s="328"/>
      <c r="I50" s="306"/>
    </row>
    <row r="51" spans="1:9" ht="15" customHeight="1">
      <c r="A51" s="322"/>
      <c r="B51" s="320">
        <v>108</v>
      </c>
      <c r="C51" s="318"/>
      <c r="D51" s="318"/>
      <c r="E51" s="327"/>
      <c r="F51" s="320"/>
      <c r="G51" s="328"/>
      <c r="H51" s="328"/>
      <c r="I51" s="306"/>
    </row>
    <row r="52" spans="1:9" ht="15" customHeight="1">
      <c r="A52" s="321" t="s">
        <v>66</v>
      </c>
      <c r="B52" s="319" t="s">
        <v>139</v>
      </c>
      <c r="C52" s="316">
        <f>C48+7</f>
        <v>43090</v>
      </c>
      <c r="D52" s="316">
        <f>C52+8</f>
        <v>43098</v>
      </c>
      <c r="E52" s="323" t="s">
        <v>149</v>
      </c>
      <c r="F52" s="323"/>
      <c r="G52" s="316">
        <f>C52+13</f>
        <v>43103</v>
      </c>
      <c r="H52" s="316">
        <f>C52+16</f>
        <v>43106</v>
      </c>
      <c r="I52" s="306" t="s">
        <v>112</v>
      </c>
    </row>
    <row r="53" spans="1:9" ht="15" customHeight="1">
      <c r="A53" s="322"/>
      <c r="B53" s="320">
        <v>246</v>
      </c>
      <c r="C53" s="318"/>
      <c r="D53" s="318"/>
      <c r="E53" s="323"/>
      <c r="F53" s="323"/>
      <c r="G53" s="317"/>
      <c r="H53" s="317"/>
      <c r="I53" s="306"/>
    </row>
    <row r="54" spans="1:9" ht="15" customHeight="1">
      <c r="A54" s="321" t="s">
        <v>106</v>
      </c>
      <c r="B54" s="319" t="s">
        <v>101</v>
      </c>
      <c r="C54" s="316">
        <f>C50+7</f>
        <v>43094</v>
      </c>
      <c r="D54" s="316">
        <f>C54+6</f>
        <v>43100</v>
      </c>
      <c r="E54" s="323"/>
      <c r="F54" s="323"/>
      <c r="G54" s="317"/>
      <c r="H54" s="317"/>
      <c r="I54" s="306"/>
    </row>
    <row r="55" spans="1:9" ht="15" customHeight="1">
      <c r="A55" s="322"/>
      <c r="B55" s="320">
        <v>13</v>
      </c>
      <c r="C55" s="318"/>
      <c r="D55" s="318"/>
      <c r="E55" s="323"/>
      <c r="F55" s="323"/>
      <c r="G55" s="318"/>
      <c r="H55" s="318"/>
      <c r="I55" s="306"/>
    </row>
    <row r="56" spans="1:9" ht="10.199999999999999">
      <c r="B56" s="26"/>
      <c r="C56" s="26"/>
      <c r="D56" s="26"/>
      <c r="G56" s="26"/>
      <c r="H56" s="26"/>
    </row>
    <row r="57" spans="1:9">
      <c r="G57" s="26"/>
    </row>
    <row r="58" spans="1:9" ht="13.2">
      <c r="A58" s="136" t="s">
        <v>107</v>
      </c>
      <c r="B58" s="131"/>
      <c r="C58" s="150"/>
      <c r="D58" s="150"/>
      <c r="E58" s="150"/>
      <c r="F58" s="150"/>
      <c r="G58" s="150"/>
      <c r="H58" s="150"/>
      <c r="I58" s="17"/>
    </row>
    <row r="59" spans="1:9" ht="40.799999999999997" customHeight="1">
      <c r="A59" s="337" t="s">
        <v>57</v>
      </c>
      <c r="B59" s="337"/>
      <c r="C59" s="337"/>
      <c r="D59" s="337"/>
      <c r="E59" s="337"/>
      <c r="F59" s="337"/>
      <c r="G59" s="337"/>
      <c r="H59" s="337"/>
      <c r="I59" s="151"/>
    </row>
    <row r="60" spans="1:9">
      <c r="G60" s="26"/>
    </row>
    <row r="61" spans="1:9">
      <c r="G61" s="26"/>
    </row>
    <row r="62" spans="1:9">
      <c r="G62" s="26"/>
    </row>
    <row r="63" spans="1:9">
      <c r="G63" s="26"/>
    </row>
  </sheetData>
  <mergeCells count="149">
    <mergeCell ref="I36:I39"/>
    <mergeCell ref="H36:H39"/>
    <mergeCell ref="G36:G39"/>
    <mergeCell ref="E36:F39"/>
    <mergeCell ref="A59:H59"/>
    <mergeCell ref="D38:D39"/>
    <mergeCell ref="C38:C39"/>
    <mergeCell ref="D36:D37"/>
    <mergeCell ref="C36:C37"/>
    <mergeCell ref="C40:C41"/>
    <mergeCell ref="D40:D41"/>
    <mergeCell ref="E40:F43"/>
    <mergeCell ref="G40:G43"/>
    <mergeCell ref="H40:H43"/>
    <mergeCell ref="I40:I43"/>
    <mergeCell ref="C42:C43"/>
    <mergeCell ref="D42:D43"/>
    <mergeCell ref="H44:H47"/>
    <mergeCell ref="I44:I47"/>
    <mergeCell ref="C46:C47"/>
    <mergeCell ref="D46:D47"/>
    <mergeCell ref="A46:A47"/>
    <mergeCell ref="B46:B47"/>
    <mergeCell ref="C44:C45"/>
    <mergeCell ref="G32:G35"/>
    <mergeCell ref="H32:H35"/>
    <mergeCell ref="I32:I35"/>
    <mergeCell ref="C32:C33"/>
    <mergeCell ref="C34:C35"/>
    <mergeCell ref="D34:D35"/>
    <mergeCell ref="D32:D33"/>
    <mergeCell ref="E32:F35"/>
    <mergeCell ref="A32:A33"/>
    <mergeCell ref="A34:A35"/>
    <mergeCell ref="B32:B33"/>
    <mergeCell ref="B34:B35"/>
    <mergeCell ref="G28:G31"/>
    <mergeCell ref="H28:H31"/>
    <mergeCell ref="I28:I31"/>
    <mergeCell ref="C28:C29"/>
    <mergeCell ref="C30:C31"/>
    <mergeCell ref="D30:D31"/>
    <mergeCell ref="D28:D29"/>
    <mergeCell ref="E28:F31"/>
    <mergeCell ref="A28:A29"/>
    <mergeCell ref="A30:A31"/>
    <mergeCell ref="B28:B29"/>
    <mergeCell ref="B30:B31"/>
    <mergeCell ref="G24:G27"/>
    <mergeCell ref="H24:H27"/>
    <mergeCell ref="I24:I27"/>
    <mergeCell ref="C24:C25"/>
    <mergeCell ref="C26:C27"/>
    <mergeCell ref="D26:D27"/>
    <mergeCell ref="D24:D25"/>
    <mergeCell ref="E24:F27"/>
    <mergeCell ref="A24:A25"/>
    <mergeCell ref="A26:A27"/>
    <mergeCell ref="B24:B25"/>
    <mergeCell ref="B26:B27"/>
    <mergeCell ref="A16:A17"/>
    <mergeCell ref="A18:A19"/>
    <mergeCell ref="B16:B17"/>
    <mergeCell ref="B18:B19"/>
    <mergeCell ref="G20:G23"/>
    <mergeCell ref="H20:H23"/>
    <mergeCell ref="I20:I23"/>
    <mergeCell ref="C20:C21"/>
    <mergeCell ref="C22:C23"/>
    <mergeCell ref="D22:D23"/>
    <mergeCell ref="D20:D21"/>
    <mergeCell ref="E20:F23"/>
    <mergeCell ref="A20:A21"/>
    <mergeCell ref="A22:A23"/>
    <mergeCell ref="B20:B21"/>
    <mergeCell ref="B22:B23"/>
    <mergeCell ref="H8:H11"/>
    <mergeCell ref="I8:I11"/>
    <mergeCell ref="D10:D11"/>
    <mergeCell ref="C10:C11"/>
    <mergeCell ref="C8:C9"/>
    <mergeCell ref="D8:D9"/>
    <mergeCell ref="E8:F11"/>
    <mergeCell ref="G16:G19"/>
    <mergeCell ref="H16:H19"/>
    <mergeCell ref="I16:I19"/>
    <mergeCell ref="C16:C17"/>
    <mergeCell ref="C18:C19"/>
    <mergeCell ref="D18:D19"/>
    <mergeCell ref="D16:D17"/>
    <mergeCell ref="E16:F19"/>
    <mergeCell ref="H12:H15"/>
    <mergeCell ref="I12:I15"/>
    <mergeCell ref="A6:B6"/>
    <mergeCell ref="E6:F6"/>
    <mergeCell ref="A7:B7"/>
    <mergeCell ref="E7:F7"/>
    <mergeCell ref="A8:A9"/>
    <mergeCell ref="A10:A11"/>
    <mergeCell ref="B8:B9"/>
    <mergeCell ref="B10:B11"/>
    <mergeCell ref="G12:G15"/>
    <mergeCell ref="C12:C13"/>
    <mergeCell ref="C14:C15"/>
    <mergeCell ref="D14:D15"/>
    <mergeCell ref="D12:D13"/>
    <mergeCell ref="E12:F15"/>
    <mergeCell ref="A12:A13"/>
    <mergeCell ref="A14:A15"/>
    <mergeCell ref="B12:B13"/>
    <mergeCell ref="B14:B15"/>
    <mergeCell ref="G8:G11"/>
    <mergeCell ref="D44:D45"/>
    <mergeCell ref="E44:F47"/>
    <mergeCell ref="G44:G47"/>
    <mergeCell ref="B36:B37"/>
    <mergeCell ref="B38:B39"/>
    <mergeCell ref="B40:B41"/>
    <mergeCell ref="B42:B43"/>
    <mergeCell ref="B44:B45"/>
    <mergeCell ref="A36:A37"/>
    <mergeCell ref="A38:A39"/>
    <mergeCell ref="A40:A41"/>
    <mergeCell ref="A42:A43"/>
    <mergeCell ref="A44:A45"/>
    <mergeCell ref="A48:A49"/>
    <mergeCell ref="B48:B49"/>
    <mergeCell ref="C48:C49"/>
    <mergeCell ref="D48:D49"/>
    <mergeCell ref="E48:F51"/>
    <mergeCell ref="G48:G51"/>
    <mergeCell ref="H48:H51"/>
    <mergeCell ref="I48:I51"/>
    <mergeCell ref="A50:A51"/>
    <mergeCell ref="B50:B51"/>
    <mergeCell ref="C50:C51"/>
    <mergeCell ref="D50:D51"/>
    <mergeCell ref="G52:G55"/>
    <mergeCell ref="H52:H55"/>
    <mergeCell ref="I52:I55"/>
    <mergeCell ref="B54:B55"/>
    <mergeCell ref="C54:C55"/>
    <mergeCell ref="D54:D55"/>
    <mergeCell ref="A52:A53"/>
    <mergeCell ref="B52:B53"/>
    <mergeCell ref="C52:C53"/>
    <mergeCell ref="D52:D53"/>
    <mergeCell ref="E52:F55"/>
    <mergeCell ref="A54:A55"/>
  </mergeCells>
  <phoneticPr fontId="53" type="noConversion"/>
  <pageMargins left="0.25" right="0.25" top="0.75" bottom="0.75" header="0.3" footer="0.3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66"/>
  <sheetViews>
    <sheetView workbookViewId="0">
      <selection activeCell="G12" sqref="G12"/>
    </sheetView>
  </sheetViews>
  <sheetFormatPr defaultColWidth="9" defaultRowHeight="12.6"/>
  <cols>
    <col min="1" max="1" width="15.36328125" style="88" customWidth="1"/>
    <col min="2" max="2" width="6" style="91" customWidth="1"/>
    <col min="3" max="3" width="6.36328125" style="91" bestFit="1" customWidth="1"/>
    <col min="4" max="4" width="6.36328125" style="91" customWidth="1"/>
    <col min="5" max="5" width="6.81640625" style="90" customWidth="1"/>
    <col min="6" max="6" width="25.26953125" style="88" customWidth="1"/>
    <col min="7" max="7" width="8.7265625" style="88" customWidth="1"/>
    <col min="8" max="8" width="6.81640625" style="89" customWidth="1"/>
    <col min="9" max="9" width="7.08984375" style="89" customWidth="1"/>
    <col min="10" max="16384" width="9" style="88"/>
  </cols>
  <sheetData>
    <row r="1" spans="1:25" s="94" customFormat="1" ht="46.5" customHeight="1">
      <c r="A1" s="119" t="s">
        <v>18</v>
      </c>
      <c r="C1" s="118"/>
      <c r="D1" s="118"/>
      <c r="F1" s="117"/>
      <c r="G1" s="117"/>
      <c r="H1" s="116"/>
      <c r="I1" s="116"/>
      <c r="J1" s="115"/>
      <c r="K1" s="115"/>
    </row>
    <row r="2" spans="1:25" s="110" customFormat="1" ht="17.399999999999999">
      <c r="A2" s="111" t="s">
        <v>20</v>
      </c>
      <c r="B2" s="113"/>
      <c r="C2" s="113"/>
      <c r="D2" s="113"/>
      <c r="F2" s="112" t="s">
        <v>40</v>
      </c>
      <c r="G2" s="112"/>
      <c r="H2" s="114"/>
      <c r="I2" s="114"/>
    </row>
    <row r="3" spans="1:25" s="110" customFormat="1" ht="14.25" customHeight="1">
      <c r="A3" s="111" t="s">
        <v>21</v>
      </c>
      <c r="B3" s="113"/>
      <c r="C3" s="113"/>
      <c r="D3" s="113"/>
      <c r="F3" s="112" t="s">
        <v>99</v>
      </c>
      <c r="G3" s="112"/>
      <c r="H3" s="111"/>
      <c r="I3" s="111"/>
    </row>
    <row r="4" spans="1:25" ht="18" customHeight="1">
      <c r="E4" s="90" t="s">
        <v>22</v>
      </c>
    </row>
    <row r="5" spans="1:25" s="96" customFormat="1" ht="14.25" customHeight="1">
      <c r="A5" s="357" t="s">
        <v>23</v>
      </c>
      <c r="B5" s="358"/>
      <c r="C5" s="107" t="s">
        <v>1</v>
      </c>
      <c r="D5" s="107" t="s">
        <v>38</v>
      </c>
      <c r="E5" s="107" t="s">
        <v>39</v>
      </c>
      <c r="F5" s="108" t="s">
        <v>3</v>
      </c>
      <c r="G5" s="108" t="s">
        <v>38</v>
      </c>
      <c r="H5" s="107" t="s">
        <v>39</v>
      </c>
      <c r="I5" s="107" t="s">
        <v>98</v>
      </c>
      <c r="J5" s="107" t="s">
        <v>97</v>
      </c>
      <c r="K5" s="107" t="s">
        <v>96</v>
      </c>
      <c r="L5" s="107" t="s">
        <v>95</v>
      </c>
      <c r="M5" s="107" t="s">
        <v>94</v>
      </c>
      <c r="N5" s="107" t="s">
        <v>93</v>
      </c>
      <c r="O5" s="107" t="s">
        <v>92</v>
      </c>
      <c r="P5" s="107" t="s">
        <v>91</v>
      </c>
      <c r="Q5" s="107" t="s">
        <v>90</v>
      </c>
    </row>
    <row r="6" spans="1:25" s="96" customFormat="1" ht="27.9" customHeight="1">
      <c r="A6" s="357" t="s">
        <v>4</v>
      </c>
      <c r="B6" s="358"/>
      <c r="C6" s="109" t="s">
        <v>5</v>
      </c>
      <c r="D6" s="109"/>
      <c r="E6" s="109" t="s">
        <v>6</v>
      </c>
      <c r="F6" s="108" t="s">
        <v>4</v>
      </c>
      <c r="G6" s="108" t="s">
        <v>5</v>
      </c>
      <c r="H6" s="107" t="s">
        <v>5</v>
      </c>
      <c r="I6" s="107" t="s">
        <v>6</v>
      </c>
      <c r="J6" s="107" t="s">
        <v>6</v>
      </c>
      <c r="K6" s="107" t="s">
        <v>6</v>
      </c>
      <c r="L6" s="107" t="s">
        <v>6</v>
      </c>
      <c r="M6" s="107" t="s">
        <v>6</v>
      </c>
      <c r="N6" s="107" t="s">
        <v>6</v>
      </c>
      <c r="O6" s="107" t="s">
        <v>6</v>
      </c>
      <c r="P6" s="107" t="s">
        <v>6</v>
      </c>
      <c r="Q6" s="107" t="s">
        <v>6</v>
      </c>
    </row>
    <row r="7" spans="1:25" s="94" customFormat="1" ht="15.9" customHeight="1">
      <c r="A7" s="348" t="s">
        <v>60</v>
      </c>
      <c r="B7" s="349"/>
      <c r="C7" s="354">
        <v>42834</v>
      </c>
      <c r="D7" s="354">
        <f>C7+4</f>
        <v>42838</v>
      </c>
      <c r="E7" s="354">
        <f>+C7+6</f>
        <v>42840</v>
      </c>
      <c r="F7" s="105" t="s">
        <v>88</v>
      </c>
      <c r="G7" s="104"/>
      <c r="H7" s="120">
        <v>42843</v>
      </c>
      <c r="I7" s="120"/>
      <c r="J7" s="120"/>
      <c r="K7" s="120"/>
      <c r="L7" s="120"/>
      <c r="M7" s="120">
        <f>H7+7</f>
        <v>42850</v>
      </c>
      <c r="N7" s="120"/>
      <c r="O7" s="120"/>
      <c r="P7" s="120">
        <f>H7+4</f>
        <v>42847</v>
      </c>
      <c r="Q7" s="120"/>
      <c r="R7" s="103" t="s">
        <v>77</v>
      </c>
    </row>
    <row r="8" spans="1:25" s="94" customFormat="1" ht="15.9" customHeight="1">
      <c r="A8" s="350"/>
      <c r="B8" s="351"/>
      <c r="C8" s="355"/>
      <c r="D8" s="355"/>
      <c r="E8" s="355"/>
      <c r="F8" s="102" t="s">
        <v>80</v>
      </c>
      <c r="G8" s="99"/>
      <c r="H8" s="121">
        <v>42844</v>
      </c>
      <c r="I8" s="121"/>
      <c r="J8" s="121"/>
      <c r="K8" s="121"/>
      <c r="L8" s="121">
        <f>H8+10</f>
        <v>42854</v>
      </c>
      <c r="M8" s="121">
        <f>H8+5</f>
        <v>42849</v>
      </c>
      <c r="N8" s="121"/>
      <c r="O8" s="121"/>
      <c r="P8" s="121"/>
      <c r="Q8" s="121">
        <f>H8+7</f>
        <v>42851</v>
      </c>
      <c r="R8" s="101" t="s">
        <v>76</v>
      </c>
    </row>
    <row r="9" spans="1:25" s="94" customFormat="1" ht="15.9" customHeight="1">
      <c r="A9" s="350"/>
      <c r="B9" s="351"/>
      <c r="C9" s="355"/>
      <c r="D9" s="355"/>
      <c r="E9" s="355"/>
      <c r="F9" s="102" t="s">
        <v>75</v>
      </c>
      <c r="G9" s="121"/>
      <c r="H9" s="121">
        <v>42847</v>
      </c>
      <c r="I9" s="121">
        <f>H9+1</f>
        <v>42848</v>
      </c>
      <c r="J9" s="121">
        <f>H9+3</f>
        <v>42850</v>
      </c>
      <c r="K9" s="121">
        <f>H9+5</f>
        <v>42852</v>
      </c>
      <c r="L9" s="121"/>
      <c r="M9" s="121"/>
      <c r="N9" s="121"/>
      <c r="O9" s="121"/>
      <c r="P9" s="121"/>
      <c r="Q9" s="121"/>
      <c r="R9" s="101" t="s">
        <v>74</v>
      </c>
    </row>
    <row r="10" spans="1:25" s="94" customFormat="1" ht="15.9" customHeight="1">
      <c r="A10" s="350"/>
      <c r="B10" s="351"/>
      <c r="C10" s="355"/>
      <c r="D10" s="355"/>
      <c r="E10" s="355"/>
      <c r="F10" s="102" t="s">
        <v>82</v>
      </c>
      <c r="G10" s="121">
        <v>42841</v>
      </c>
      <c r="H10" s="121"/>
      <c r="I10" s="121">
        <f>G10+6</f>
        <v>42847</v>
      </c>
      <c r="J10" s="121">
        <f>G10+2</f>
        <v>42843</v>
      </c>
      <c r="K10" s="121">
        <f>G10+3</f>
        <v>42844</v>
      </c>
      <c r="L10" s="121"/>
      <c r="M10" s="121"/>
      <c r="N10" s="121"/>
      <c r="O10" s="121"/>
      <c r="P10" s="121"/>
      <c r="Q10" s="121"/>
      <c r="R10" s="101" t="s">
        <v>100</v>
      </c>
    </row>
    <row r="11" spans="1:25" s="94" customFormat="1" ht="15.9" customHeight="1">
      <c r="A11" s="350"/>
      <c r="B11" s="351"/>
      <c r="C11" s="355"/>
      <c r="D11" s="355"/>
      <c r="E11" s="355"/>
      <c r="F11" s="102" t="s">
        <v>86</v>
      </c>
      <c r="G11" s="121"/>
      <c r="H11" s="121">
        <v>42844</v>
      </c>
      <c r="I11" s="121"/>
      <c r="J11" s="121">
        <f>H11+3</f>
        <v>42847</v>
      </c>
      <c r="K11" s="121">
        <f>H11+4</f>
        <v>42848</v>
      </c>
      <c r="L11" s="121">
        <f>H11+7</f>
        <v>42851</v>
      </c>
      <c r="M11" s="121"/>
      <c r="N11" s="121"/>
      <c r="O11" s="121"/>
      <c r="P11" s="121"/>
      <c r="Q11" s="121"/>
      <c r="R11" s="101" t="s">
        <v>73</v>
      </c>
      <c r="V11" s="95"/>
      <c r="W11" s="95"/>
      <c r="X11" s="95"/>
      <c r="Y11" s="95"/>
    </row>
    <row r="12" spans="1:25" s="94" customFormat="1" ht="15.9" customHeight="1">
      <c r="A12" s="350"/>
      <c r="B12" s="351"/>
      <c r="C12" s="355"/>
      <c r="D12" s="355"/>
      <c r="E12" s="355"/>
      <c r="F12" s="102" t="s">
        <v>85</v>
      </c>
      <c r="G12" s="99"/>
      <c r="H12" s="121">
        <v>42847</v>
      </c>
      <c r="I12" s="121"/>
      <c r="J12" s="121"/>
      <c r="K12" s="121"/>
      <c r="L12" s="121">
        <f>H12+3</f>
        <v>42850</v>
      </c>
      <c r="M12" s="121">
        <f>H12+5</f>
        <v>42852</v>
      </c>
      <c r="N12" s="121"/>
      <c r="O12" s="121"/>
      <c r="P12" s="121"/>
      <c r="Q12" s="121"/>
      <c r="R12" s="101" t="s">
        <v>71</v>
      </c>
      <c r="S12" s="95"/>
      <c r="V12" s="95"/>
      <c r="W12" s="95"/>
      <c r="X12" s="95"/>
      <c r="Y12" s="95"/>
    </row>
    <row r="13" spans="1:25" s="94" customFormat="1" ht="15.9" customHeight="1">
      <c r="A13" s="352"/>
      <c r="B13" s="353"/>
      <c r="C13" s="356"/>
      <c r="D13" s="356"/>
      <c r="E13" s="356"/>
      <c r="F13" s="100" t="s">
        <v>78</v>
      </c>
      <c r="G13" s="99"/>
      <c r="H13" s="121">
        <v>42843</v>
      </c>
      <c r="I13" s="121"/>
      <c r="J13" s="121"/>
      <c r="K13" s="121"/>
      <c r="L13" s="121"/>
      <c r="M13" s="121"/>
      <c r="N13" s="121">
        <f>H13+5</f>
        <v>42848</v>
      </c>
      <c r="O13" s="121">
        <f>H13+7</f>
        <v>42850</v>
      </c>
      <c r="P13" s="121">
        <f>J13+7</f>
        <v>7</v>
      </c>
      <c r="Q13" s="121"/>
      <c r="R13" s="98" t="s">
        <v>69</v>
      </c>
      <c r="S13" s="95"/>
      <c r="V13" s="95"/>
      <c r="W13" s="95"/>
      <c r="X13" s="95"/>
      <c r="Y13" s="95"/>
    </row>
    <row r="14" spans="1:25" s="94" customFormat="1" ht="15.9" customHeight="1">
      <c r="A14" s="348" t="s">
        <v>59</v>
      </c>
      <c r="B14" s="349"/>
      <c r="C14" s="354">
        <f>C7+7</f>
        <v>42841</v>
      </c>
      <c r="D14" s="354">
        <f>C14+4</f>
        <v>42845</v>
      </c>
      <c r="E14" s="354">
        <f>+C14+6</f>
        <v>42847</v>
      </c>
      <c r="F14" s="105" t="s">
        <v>84</v>
      </c>
      <c r="G14" s="104"/>
      <c r="H14" s="120">
        <v>42850</v>
      </c>
      <c r="I14" s="120"/>
      <c r="J14" s="120"/>
      <c r="K14" s="120"/>
      <c r="L14" s="120"/>
      <c r="M14" s="120">
        <f>H14+7</f>
        <v>42857</v>
      </c>
      <c r="N14" s="120"/>
      <c r="O14" s="120"/>
      <c r="P14" s="120">
        <f>H14+4</f>
        <v>42854</v>
      </c>
      <c r="Q14" s="120"/>
      <c r="R14" s="103" t="s">
        <v>77</v>
      </c>
      <c r="S14" s="95"/>
      <c r="V14" s="95"/>
      <c r="W14" s="95"/>
      <c r="X14" s="95"/>
      <c r="Y14" s="95"/>
    </row>
    <row r="15" spans="1:25" s="94" customFormat="1" ht="15.9" customHeight="1">
      <c r="A15" s="350"/>
      <c r="B15" s="351"/>
      <c r="C15" s="355"/>
      <c r="D15" s="355"/>
      <c r="E15" s="355"/>
      <c r="F15" s="102" t="s">
        <v>83</v>
      </c>
      <c r="G15" s="99"/>
      <c r="H15" s="121">
        <v>42851</v>
      </c>
      <c r="I15" s="121"/>
      <c r="J15" s="121"/>
      <c r="K15" s="121"/>
      <c r="L15" s="121">
        <f>H15+10</f>
        <v>42861</v>
      </c>
      <c r="M15" s="121">
        <f>H15+5</f>
        <v>42856</v>
      </c>
      <c r="N15" s="121"/>
      <c r="O15" s="121"/>
      <c r="P15" s="121"/>
      <c r="Q15" s="121">
        <f>H15+7</f>
        <v>42858</v>
      </c>
      <c r="R15" s="101" t="s">
        <v>76</v>
      </c>
      <c r="S15" s="95"/>
      <c r="V15" s="95"/>
      <c r="W15" s="95"/>
      <c r="X15" s="95"/>
      <c r="Y15" s="95"/>
    </row>
    <row r="16" spans="1:25" s="94" customFormat="1" ht="15.9" customHeight="1">
      <c r="A16" s="350"/>
      <c r="B16" s="351"/>
      <c r="C16" s="355"/>
      <c r="D16" s="355"/>
      <c r="E16" s="355"/>
      <c r="F16" s="102" t="s">
        <v>79</v>
      </c>
      <c r="G16" s="121"/>
      <c r="H16" s="121">
        <v>42854</v>
      </c>
      <c r="I16" s="121">
        <f>H16+1</f>
        <v>42855</v>
      </c>
      <c r="J16" s="121">
        <f>H16+3</f>
        <v>42857</v>
      </c>
      <c r="K16" s="121">
        <f>H16+5</f>
        <v>42859</v>
      </c>
      <c r="L16" s="121"/>
      <c r="M16" s="121"/>
      <c r="N16" s="121"/>
      <c r="O16" s="121"/>
      <c r="P16" s="121"/>
      <c r="Q16" s="121"/>
      <c r="R16" s="101" t="s">
        <v>74</v>
      </c>
      <c r="S16" s="95"/>
      <c r="V16" s="95"/>
      <c r="W16" s="95"/>
      <c r="X16" s="95"/>
      <c r="Y16" s="95"/>
    </row>
    <row r="17" spans="1:25" s="94" customFormat="1" ht="15.9" customHeight="1">
      <c r="A17" s="350"/>
      <c r="B17" s="351"/>
      <c r="C17" s="355"/>
      <c r="D17" s="355"/>
      <c r="E17" s="355"/>
      <c r="F17" s="102" t="s">
        <v>82</v>
      </c>
      <c r="G17" s="121">
        <v>42849</v>
      </c>
      <c r="H17" s="121"/>
      <c r="I17" s="121">
        <f>G17+6</f>
        <v>42855</v>
      </c>
      <c r="J17" s="121">
        <f>G17+2</f>
        <v>42851</v>
      </c>
      <c r="K17" s="121">
        <f>G17+3</f>
        <v>42852</v>
      </c>
      <c r="L17" s="121"/>
      <c r="M17" s="121"/>
      <c r="N17" s="121"/>
      <c r="O17" s="121"/>
      <c r="P17" s="121"/>
      <c r="Q17" s="121"/>
      <c r="R17" s="101" t="s">
        <v>100</v>
      </c>
      <c r="S17" s="95"/>
      <c r="V17" s="95"/>
      <c r="W17" s="95"/>
      <c r="X17" s="95"/>
      <c r="Y17" s="95"/>
    </row>
    <row r="18" spans="1:25" s="94" customFormat="1" ht="15.9" customHeight="1">
      <c r="A18" s="350"/>
      <c r="B18" s="351"/>
      <c r="C18" s="355"/>
      <c r="D18" s="355"/>
      <c r="E18" s="355"/>
      <c r="F18" s="102" t="s">
        <v>81</v>
      </c>
      <c r="G18" s="121"/>
      <c r="H18" s="121">
        <v>42851</v>
      </c>
      <c r="I18" s="121"/>
      <c r="J18" s="121">
        <f>H18+3</f>
        <v>42854</v>
      </c>
      <c r="K18" s="121">
        <f>H18+4</f>
        <v>42855</v>
      </c>
      <c r="L18" s="121">
        <f>H18+7</f>
        <v>42858</v>
      </c>
      <c r="M18" s="121"/>
      <c r="N18" s="121"/>
      <c r="O18" s="121"/>
      <c r="P18" s="121"/>
      <c r="Q18" s="121"/>
      <c r="R18" s="101" t="s">
        <v>73</v>
      </c>
      <c r="S18" s="95"/>
      <c r="V18" s="95"/>
      <c r="W18" s="95"/>
      <c r="X18" s="95"/>
      <c r="Y18" s="95"/>
    </row>
    <row r="19" spans="1:25" s="94" customFormat="1" ht="15.9" customHeight="1">
      <c r="A19" s="350"/>
      <c r="B19" s="351"/>
      <c r="C19" s="355"/>
      <c r="D19" s="355"/>
      <c r="E19" s="355"/>
      <c r="F19" s="102" t="s">
        <v>89</v>
      </c>
      <c r="G19" s="99"/>
      <c r="H19" s="121">
        <v>42854</v>
      </c>
      <c r="I19" s="121"/>
      <c r="J19" s="121"/>
      <c r="K19" s="121"/>
      <c r="L19" s="121">
        <f>H19+3</f>
        <v>42857</v>
      </c>
      <c r="M19" s="121">
        <f>H19+5</f>
        <v>42859</v>
      </c>
      <c r="N19" s="121"/>
      <c r="O19" s="121"/>
      <c r="P19" s="121"/>
      <c r="Q19" s="121"/>
      <c r="R19" s="101" t="s">
        <v>71</v>
      </c>
      <c r="S19" s="95"/>
      <c r="V19" s="95"/>
      <c r="W19" s="95"/>
      <c r="X19" s="95"/>
      <c r="Y19" s="95"/>
    </row>
    <row r="20" spans="1:25" s="94" customFormat="1" ht="15.9" customHeight="1">
      <c r="A20" s="352"/>
      <c r="B20" s="353"/>
      <c r="C20" s="356"/>
      <c r="D20" s="356"/>
      <c r="E20" s="356"/>
      <c r="F20" s="100" t="s">
        <v>70</v>
      </c>
      <c r="G20" s="99"/>
      <c r="H20" s="121">
        <v>42850</v>
      </c>
      <c r="I20" s="121"/>
      <c r="J20" s="121"/>
      <c r="K20" s="121"/>
      <c r="L20" s="121"/>
      <c r="M20" s="121"/>
      <c r="N20" s="121">
        <f>H20+5</f>
        <v>42855</v>
      </c>
      <c r="O20" s="121">
        <f>H20+7</f>
        <v>42857</v>
      </c>
      <c r="P20" s="121">
        <f>J20+7</f>
        <v>7</v>
      </c>
      <c r="Q20" s="121"/>
      <c r="R20" s="98" t="s">
        <v>69</v>
      </c>
      <c r="S20" s="95"/>
      <c r="V20" s="95"/>
      <c r="W20" s="95"/>
      <c r="X20" s="95"/>
      <c r="Y20" s="95"/>
    </row>
    <row r="21" spans="1:25" s="94" customFormat="1" ht="15.9" customHeight="1">
      <c r="A21" s="348" t="s">
        <v>56</v>
      </c>
      <c r="B21" s="349"/>
      <c r="C21" s="354">
        <f>C14+7</f>
        <v>42848</v>
      </c>
      <c r="D21" s="354">
        <f>C21+4</f>
        <v>42852</v>
      </c>
      <c r="E21" s="354">
        <f>+C21+6</f>
        <v>42854</v>
      </c>
      <c r="F21" s="105" t="s">
        <v>88</v>
      </c>
      <c r="G21" s="104"/>
      <c r="H21" s="120">
        <v>42857</v>
      </c>
      <c r="I21" s="120"/>
      <c r="J21" s="120"/>
      <c r="K21" s="120"/>
      <c r="L21" s="120"/>
      <c r="M21" s="120">
        <f>H21+7</f>
        <v>42864</v>
      </c>
      <c r="N21" s="120"/>
      <c r="O21" s="120"/>
      <c r="P21" s="120">
        <f>H21+4</f>
        <v>42861</v>
      </c>
      <c r="Q21" s="120"/>
      <c r="R21" s="103" t="s">
        <v>77</v>
      </c>
      <c r="S21" s="106"/>
      <c r="T21" s="106"/>
      <c r="U21" s="106"/>
      <c r="V21" s="106"/>
      <c r="W21" s="95"/>
      <c r="X21" s="95"/>
      <c r="Y21" s="95"/>
    </row>
    <row r="22" spans="1:25" s="94" customFormat="1" ht="15.9" customHeight="1">
      <c r="A22" s="350"/>
      <c r="B22" s="351"/>
      <c r="C22" s="355"/>
      <c r="D22" s="355"/>
      <c r="E22" s="355"/>
      <c r="F22" s="102" t="s">
        <v>80</v>
      </c>
      <c r="G22" s="99"/>
      <c r="H22" s="121">
        <v>42858</v>
      </c>
      <c r="I22" s="121"/>
      <c r="J22" s="121"/>
      <c r="K22" s="121"/>
      <c r="L22" s="121">
        <f>H22+10</f>
        <v>42868</v>
      </c>
      <c r="M22" s="121">
        <f>H22+5</f>
        <v>42863</v>
      </c>
      <c r="N22" s="121"/>
      <c r="O22" s="121"/>
      <c r="P22" s="121"/>
      <c r="Q22" s="121">
        <f>H22+7</f>
        <v>42865</v>
      </c>
      <c r="R22" s="101" t="s">
        <v>76</v>
      </c>
      <c r="S22" s="106"/>
      <c r="T22" s="106"/>
      <c r="U22" s="106"/>
      <c r="V22" s="106"/>
      <c r="W22" s="95"/>
      <c r="X22" s="95"/>
      <c r="Y22" s="95"/>
    </row>
    <row r="23" spans="1:25" s="94" customFormat="1" ht="15.9" customHeight="1">
      <c r="A23" s="350"/>
      <c r="B23" s="351"/>
      <c r="C23" s="355"/>
      <c r="D23" s="355"/>
      <c r="E23" s="355"/>
      <c r="F23" s="102" t="s">
        <v>87</v>
      </c>
      <c r="G23" s="121"/>
      <c r="H23" s="121">
        <v>42861</v>
      </c>
      <c r="I23" s="121">
        <f>H23+1</f>
        <v>42862</v>
      </c>
      <c r="J23" s="121">
        <f>H23+3</f>
        <v>42864</v>
      </c>
      <c r="K23" s="121">
        <f>H23+5</f>
        <v>42866</v>
      </c>
      <c r="L23" s="121"/>
      <c r="M23" s="121"/>
      <c r="N23" s="121"/>
      <c r="O23" s="121"/>
      <c r="P23" s="121"/>
      <c r="Q23" s="121"/>
      <c r="R23" s="101" t="s">
        <v>74</v>
      </c>
      <c r="S23" s="106"/>
      <c r="T23" s="106"/>
      <c r="U23" s="106"/>
      <c r="V23" s="106"/>
      <c r="W23" s="95"/>
      <c r="X23" s="95"/>
      <c r="Y23" s="95"/>
    </row>
    <row r="24" spans="1:25" s="94" customFormat="1" ht="15.9" customHeight="1">
      <c r="A24" s="350"/>
      <c r="B24" s="351"/>
      <c r="C24" s="355"/>
      <c r="D24" s="355"/>
      <c r="E24" s="355"/>
      <c r="F24" s="102" t="s">
        <v>82</v>
      </c>
      <c r="G24" s="121">
        <v>42857</v>
      </c>
      <c r="H24" s="121"/>
      <c r="I24" s="121">
        <f>G24+6</f>
        <v>42863</v>
      </c>
      <c r="J24" s="121">
        <f>G24+2</f>
        <v>42859</v>
      </c>
      <c r="K24" s="121">
        <f>G24+3</f>
        <v>42860</v>
      </c>
      <c r="L24" s="121"/>
      <c r="M24" s="121"/>
      <c r="N24" s="121"/>
      <c r="O24" s="121"/>
      <c r="P24" s="121"/>
      <c r="Q24" s="121"/>
      <c r="R24" s="101" t="s">
        <v>100</v>
      </c>
      <c r="S24" s="106"/>
      <c r="T24" s="106"/>
      <c r="U24" s="106"/>
      <c r="V24" s="106"/>
      <c r="W24" s="95"/>
      <c r="X24" s="95"/>
      <c r="Y24" s="95"/>
    </row>
    <row r="25" spans="1:25" s="94" customFormat="1" ht="15.9" customHeight="1">
      <c r="A25" s="350"/>
      <c r="B25" s="351"/>
      <c r="C25" s="355"/>
      <c r="D25" s="355"/>
      <c r="E25" s="355"/>
      <c r="F25" s="102" t="s">
        <v>86</v>
      </c>
      <c r="G25" s="121"/>
      <c r="H25" s="121">
        <v>42858</v>
      </c>
      <c r="I25" s="121"/>
      <c r="J25" s="121">
        <f>H25+3</f>
        <v>42861</v>
      </c>
      <c r="K25" s="121">
        <f>H25+4</f>
        <v>42862</v>
      </c>
      <c r="L25" s="121">
        <f>H25+7</f>
        <v>42865</v>
      </c>
      <c r="M25" s="121"/>
      <c r="N25" s="121"/>
      <c r="O25" s="121"/>
      <c r="P25" s="121"/>
      <c r="Q25" s="121"/>
      <c r="R25" s="101" t="s">
        <v>73</v>
      </c>
      <c r="S25" s="95"/>
      <c r="V25" s="95"/>
      <c r="W25" s="95"/>
      <c r="X25" s="95"/>
      <c r="Y25" s="95"/>
    </row>
    <row r="26" spans="1:25" s="94" customFormat="1" ht="15.9" customHeight="1">
      <c r="A26" s="350"/>
      <c r="B26" s="351"/>
      <c r="C26" s="355"/>
      <c r="D26" s="355"/>
      <c r="E26" s="355"/>
      <c r="F26" s="102" t="s">
        <v>85</v>
      </c>
      <c r="G26" s="99"/>
      <c r="H26" s="121">
        <v>42861</v>
      </c>
      <c r="I26" s="121"/>
      <c r="J26" s="121"/>
      <c r="K26" s="121"/>
      <c r="L26" s="121">
        <f>H26+3</f>
        <v>42864</v>
      </c>
      <c r="M26" s="121">
        <f>H26+5</f>
        <v>42866</v>
      </c>
      <c r="N26" s="121"/>
      <c r="O26" s="121"/>
      <c r="P26" s="121"/>
      <c r="Q26" s="121"/>
      <c r="R26" s="101" t="s">
        <v>71</v>
      </c>
      <c r="S26" s="95"/>
      <c r="V26" s="95"/>
      <c r="W26" s="95"/>
      <c r="X26" s="95"/>
      <c r="Y26" s="95"/>
    </row>
    <row r="27" spans="1:25" s="94" customFormat="1" ht="15.9" customHeight="1">
      <c r="A27" s="352"/>
      <c r="B27" s="353"/>
      <c r="C27" s="356"/>
      <c r="D27" s="356"/>
      <c r="E27" s="356"/>
      <c r="F27" s="102" t="s">
        <v>78</v>
      </c>
      <c r="G27" s="99"/>
      <c r="H27" s="121">
        <v>42857</v>
      </c>
      <c r="I27" s="121"/>
      <c r="J27" s="121"/>
      <c r="K27" s="121"/>
      <c r="L27" s="121"/>
      <c r="M27" s="121"/>
      <c r="N27" s="121">
        <f>H27+5</f>
        <v>42862</v>
      </c>
      <c r="O27" s="121">
        <f>H27+7</f>
        <v>42864</v>
      </c>
      <c r="P27" s="121">
        <f>J27+7</f>
        <v>7</v>
      </c>
      <c r="Q27" s="121"/>
      <c r="R27" s="98" t="s">
        <v>69</v>
      </c>
      <c r="V27" s="95"/>
      <c r="W27" s="95"/>
      <c r="X27" s="95"/>
      <c r="Y27" s="95"/>
    </row>
    <row r="28" spans="1:25" s="94" customFormat="1" ht="15.9" customHeight="1">
      <c r="A28" s="339" t="s">
        <v>61</v>
      </c>
      <c r="B28" s="340"/>
      <c r="C28" s="345">
        <v>42852</v>
      </c>
      <c r="D28" s="345">
        <f>C28+6</f>
        <v>42858</v>
      </c>
      <c r="E28" s="345">
        <f>C28+8</f>
        <v>42860</v>
      </c>
      <c r="F28" s="122" t="s">
        <v>84</v>
      </c>
      <c r="G28" s="123"/>
      <c r="H28" s="124">
        <f>C28+12</f>
        <v>42864</v>
      </c>
      <c r="I28" s="124"/>
      <c r="J28" s="124"/>
      <c r="K28" s="124"/>
      <c r="L28" s="124"/>
      <c r="M28" s="124">
        <f>C28+19</f>
        <v>42871</v>
      </c>
      <c r="N28" s="124"/>
      <c r="O28" s="124"/>
      <c r="P28" s="124">
        <f>C28+16</f>
        <v>42868</v>
      </c>
      <c r="Q28" s="124"/>
      <c r="R28" s="103" t="s">
        <v>77</v>
      </c>
      <c r="V28" s="95"/>
      <c r="W28" s="95"/>
      <c r="X28" s="95"/>
      <c r="Y28" s="95"/>
    </row>
    <row r="29" spans="1:25" s="94" customFormat="1" ht="15.9" customHeight="1">
      <c r="A29" s="341"/>
      <c r="B29" s="342"/>
      <c r="C29" s="346"/>
      <c r="D29" s="346"/>
      <c r="E29" s="346"/>
      <c r="F29" s="125" t="s">
        <v>83</v>
      </c>
      <c r="G29" s="126"/>
      <c r="H29" s="127">
        <f>C28+13</f>
        <v>42865</v>
      </c>
      <c r="I29" s="127"/>
      <c r="J29" s="127"/>
      <c r="K29" s="127"/>
      <c r="L29" s="127">
        <f>C28+23</f>
        <v>42875</v>
      </c>
      <c r="M29" s="127">
        <f>C28+18</f>
        <v>42870</v>
      </c>
      <c r="N29" s="127"/>
      <c r="O29" s="127"/>
      <c r="P29" s="127"/>
      <c r="Q29" s="127">
        <f>C28+20</f>
        <v>42872</v>
      </c>
      <c r="R29" s="101" t="s">
        <v>76</v>
      </c>
      <c r="V29" s="95"/>
      <c r="W29" s="95"/>
      <c r="X29" s="95"/>
      <c r="Y29" s="95"/>
    </row>
    <row r="30" spans="1:25" s="94" customFormat="1" ht="15.9" customHeight="1">
      <c r="A30" s="341"/>
      <c r="B30" s="342"/>
      <c r="C30" s="346"/>
      <c r="D30" s="346"/>
      <c r="E30" s="346"/>
      <c r="F30" s="125" t="s">
        <v>75</v>
      </c>
      <c r="G30" s="127"/>
      <c r="H30" s="127">
        <f>C28+9</f>
        <v>42861</v>
      </c>
      <c r="I30" s="127">
        <f>C28+10</f>
        <v>42862</v>
      </c>
      <c r="J30" s="127">
        <f>C28+12</f>
        <v>42864</v>
      </c>
      <c r="K30" s="127">
        <f>C28+14</f>
        <v>42866</v>
      </c>
      <c r="L30" s="127"/>
      <c r="M30" s="127"/>
      <c r="N30" s="127"/>
      <c r="O30" s="127"/>
      <c r="P30" s="127"/>
      <c r="Q30" s="127"/>
      <c r="R30" s="101" t="s">
        <v>74</v>
      </c>
      <c r="V30" s="95"/>
      <c r="W30" s="95"/>
      <c r="X30" s="95"/>
      <c r="Y30" s="95"/>
    </row>
    <row r="31" spans="1:25" s="94" customFormat="1" ht="15.9" customHeight="1">
      <c r="A31" s="341"/>
      <c r="B31" s="342"/>
      <c r="C31" s="346"/>
      <c r="D31" s="346"/>
      <c r="E31" s="346"/>
      <c r="F31" s="125" t="s">
        <v>82</v>
      </c>
      <c r="G31" s="127">
        <v>42865</v>
      </c>
      <c r="H31" s="127"/>
      <c r="I31" s="127">
        <f>G31+6</f>
        <v>42871</v>
      </c>
      <c r="J31" s="127">
        <f>G31+2</f>
        <v>42867</v>
      </c>
      <c r="K31" s="127">
        <f>G31+3</f>
        <v>42868</v>
      </c>
      <c r="L31" s="127"/>
      <c r="M31" s="127"/>
      <c r="N31" s="127"/>
      <c r="O31" s="127"/>
      <c r="P31" s="127"/>
      <c r="Q31" s="127"/>
      <c r="R31" s="101" t="s">
        <v>100</v>
      </c>
      <c r="V31" s="95"/>
      <c r="W31" s="95"/>
      <c r="X31" s="95"/>
      <c r="Y31" s="95"/>
    </row>
    <row r="32" spans="1:25" s="94" customFormat="1" ht="15.9" customHeight="1">
      <c r="A32" s="341"/>
      <c r="B32" s="342"/>
      <c r="C32" s="346"/>
      <c r="D32" s="346"/>
      <c r="E32" s="346"/>
      <c r="F32" s="125" t="s">
        <v>81</v>
      </c>
      <c r="G32" s="127"/>
      <c r="H32" s="127">
        <f>C28+13</f>
        <v>42865</v>
      </c>
      <c r="I32" s="127"/>
      <c r="J32" s="127">
        <f>C28+16</f>
        <v>42868</v>
      </c>
      <c r="K32" s="127">
        <f>C28+17</f>
        <v>42869</v>
      </c>
      <c r="L32" s="127">
        <f>C28+20</f>
        <v>42872</v>
      </c>
      <c r="M32" s="127"/>
      <c r="N32" s="127"/>
      <c r="O32" s="127"/>
      <c r="P32" s="127"/>
      <c r="Q32" s="127"/>
      <c r="R32" s="101" t="s">
        <v>73</v>
      </c>
      <c r="V32" s="95"/>
      <c r="W32" s="95"/>
      <c r="X32" s="95"/>
      <c r="Y32" s="95"/>
    </row>
    <row r="33" spans="1:25" s="94" customFormat="1" ht="15.9" customHeight="1">
      <c r="A33" s="341"/>
      <c r="B33" s="342"/>
      <c r="C33" s="346"/>
      <c r="D33" s="346"/>
      <c r="E33" s="346"/>
      <c r="F33" s="125" t="s">
        <v>72</v>
      </c>
      <c r="G33" s="126"/>
      <c r="H33" s="127">
        <f>C28+16</f>
        <v>42868</v>
      </c>
      <c r="I33" s="127"/>
      <c r="J33" s="127"/>
      <c r="K33" s="127"/>
      <c r="L33" s="127">
        <f>C28+19</f>
        <v>42871</v>
      </c>
      <c r="M33" s="127">
        <f>C28+21</f>
        <v>42873</v>
      </c>
      <c r="N33" s="127"/>
      <c r="O33" s="127"/>
      <c r="P33" s="127"/>
      <c r="Q33" s="127"/>
      <c r="R33" s="101" t="s">
        <v>71</v>
      </c>
      <c r="V33" s="95"/>
      <c r="W33" s="95"/>
      <c r="X33" s="95"/>
      <c r="Y33" s="95"/>
    </row>
    <row r="34" spans="1:25" s="94" customFormat="1" ht="15.9" customHeight="1">
      <c r="A34" s="343"/>
      <c r="B34" s="344"/>
      <c r="C34" s="347"/>
      <c r="D34" s="347"/>
      <c r="E34" s="347"/>
      <c r="F34" s="128" t="s">
        <v>70</v>
      </c>
      <c r="G34" s="126"/>
      <c r="H34" s="127">
        <f>C28+12</f>
        <v>42864</v>
      </c>
      <c r="I34" s="127"/>
      <c r="J34" s="127"/>
      <c r="K34" s="127"/>
      <c r="L34" s="127"/>
      <c r="M34" s="127"/>
      <c r="N34" s="127">
        <f>C28+17</f>
        <v>42869</v>
      </c>
      <c r="O34" s="127">
        <f>C28+19</f>
        <v>42871</v>
      </c>
      <c r="P34" s="127">
        <f>E28+19</f>
        <v>42879</v>
      </c>
      <c r="Q34" s="127"/>
      <c r="R34" s="98" t="s">
        <v>69</v>
      </c>
      <c r="V34" s="95"/>
      <c r="W34" s="95"/>
      <c r="X34" s="95"/>
      <c r="Y34" s="95"/>
    </row>
    <row r="35" spans="1:25" s="94" customFormat="1" ht="15.9" customHeight="1">
      <c r="A35" s="339" t="s">
        <v>62</v>
      </c>
      <c r="B35" s="340"/>
      <c r="C35" s="345">
        <f>C28+7</f>
        <v>42859</v>
      </c>
      <c r="D35" s="345">
        <f>C35+6</f>
        <v>42865</v>
      </c>
      <c r="E35" s="345">
        <f>E28+7</f>
        <v>42867</v>
      </c>
      <c r="F35" s="122" t="s">
        <v>72</v>
      </c>
      <c r="G35" s="123"/>
      <c r="H35" s="124">
        <f>C35+12</f>
        <v>42871</v>
      </c>
      <c r="I35" s="124"/>
      <c r="J35" s="124"/>
      <c r="K35" s="124"/>
      <c r="L35" s="124"/>
      <c r="M35" s="124">
        <f>C35+19</f>
        <v>42878</v>
      </c>
      <c r="N35" s="124"/>
      <c r="O35" s="124"/>
      <c r="P35" s="124">
        <f>C35+16</f>
        <v>42875</v>
      </c>
      <c r="Q35" s="124"/>
      <c r="R35" s="103" t="s">
        <v>77</v>
      </c>
      <c r="V35" s="95"/>
      <c r="W35" s="95"/>
      <c r="X35" s="95"/>
      <c r="Y35" s="95"/>
    </row>
    <row r="36" spans="1:25" s="94" customFormat="1" ht="15.9" customHeight="1">
      <c r="A36" s="341"/>
      <c r="B36" s="342"/>
      <c r="C36" s="346"/>
      <c r="D36" s="346"/>
      <c r="E36" s="346"/>
      <c r="F36" s="125" t="s">
        <v>80</v>
      </c>
      <c r="G36" s="126"/>
      <c r="H36" s="127">
        <f>C35+13</f>
        <v>42872</v>
      </c>
      <c r="I36" s="127"/>
      <c r="J36" s="127"/>
      <c r="K36" s="127"/>
      <c r="L36" s="127">
        <f>C35+23</f>
        <v>42882</v>
      </c>
      <c r="M36" s="127">
        <f>C35+18</f>
        <v>42877</v>
      </c>
      <c r="N36" s="127"/>
      <c r="O36" s="127"/>
      <c r="P36" s="127"/>
      <c r="Q36" s="127">
        <f>C35+20</f>
        <v>42879</v>
      </c>
      <c r="R36" s="101" t="s">
        <v>76</v>
      </c>
      <c r="V36" s="95"/>
      <c r="W36" s="95"/>
      <c r="X36" s="95"/>
      <c r="Y36" s="95"/>
    </row>
    <row r="37" spans="1:25" s="94" customFormat="1" ht="15.9" customHeight="1">
      <c r="A37" s="341"/>
      <c r="B37" s="342"/>
      <c r="C37" s="346"/>
      <c r="D37" s="346"/>
      <c r="E37" s="346"/>
      <c r="F37" s="125" t="s">
        <v>79</v>
      </c>
      <c r="G37" s="127"/>
      <c r="H37" s="127">
        <f>C35+9</f>
        <v>42868</v>
      </c>
      <c r="I37" s="127">
        <f>C35+10</f>
        <v>42869</v>
      </c>
      <c r="J37" s="127">
        <f>C35+12</f>
        <v>42871</v>
      </c>
      <c r="K37" s="127">
        <f>C35+14</f>
        <v>42873</v>
      </c>
      <c r="L37" s="127"/>
      <c r="M37" s="127"/>
      <c r="N37" s="127"/>
      <c r="O37" s="127"/>
      <c r="P37" s="127"/>
      <c r="Q37" s="127"/>
      <c r="R37" s="101" t="s">
        <v>74</v>
      </c>
      <c r="V37" s="95"/>
      <c r="W37" s="95"/>
      <c r="X37" s="95"/>
      <c r="Y37" s="95"/>
    </row>
    <row r="38" spans="1:25" s="94" customFormat="1" ht="15.9" customHeight="1">
      <c r="A38" s="341"/>
      <c r="B38" s="342"/>
      <c r="C38" s="346"/>
      <c r="D38" s="346"/>
      <c r="E38" s="346"/>
      <c r="F38" s="125" t="s">
        <v>72</v>
      </c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01" t="s">
        <v>100</v>
      </c>
      <c r="V38" s="95"/>
      <c r="W38" s="95"/>
      <c r="X38" s="95"/>
      <c r="Y38" s="95"/>
    </row>
    <row r="39" spans="1:25" s="94" customFormat="1" ht="15.9" customHeight="1">
      <c r="A39" s="341"/>
      <c r="B39" s="342"/>
      <c r="C39" s="346"/>
      <c r="D39" s="346"/>
      <c r="E39" s="346"/>
      <c r="F39" s="125" t="s">
        <v>72</v>
      </c>
      <c r="G39" s="127"/>
      <c r="H39" s="127">
        <f>C35+13</f>
        <v>42872</v>
      </c>
      <c r="I39" s="127"/>
      <c r="J39" s="127">
        <f>C35+16</f>
        <v>42875</v>
      </c>
      <c r="K39" s="127">
        <f>C35+17</f>
        <v>42876</v>
      </c>
      <c r="L39" s="127">
        <f>C35+20</f>
        <v>42879</v>
      </c>
      <c r="M39" s="127"/>
      <c r="N39" s="127"/>
      <c r="O39" s="127"/>
      <c r="P39" s="127"/>
      <c r="Q39" s="127"/>
      <c r="R39" s="101" t="s">
        <v>73</v>
      </c>
      <c r="V39" s="95"/>
      <c r="W39" s="95"/>
      <c r="X39" s="95"/>
      <c r="Y39" s="95"/>
    </row>
    <row r="40" spans="1:25" s="94" customFormat="1" ht="15.9" customHeight="1">
      <c r="A40" s="341"/>
      <c r="B40" s="342"/>
      <c r="C40" s="346"/>
      <c r="D40" s="346"/>
      <c r="E40" s="346"/>
      <c r="F40" s="125" t="s">
        <v>72</v>
      </c>
      <c r="G40" s="126"/>
      <c r="H40" s="127">
        <f>C35+16</f>
        <v>42875</v>
      </c>
      <c r="I40" s="127"/>
      <c r="J40" s="127"/>
      <c r="K40" s="127"/>
      <c r="L40" s="127">
        <f>C35+19</f>
        <v>42878</v>
      </c>
      <c r="M40" s="127">
        <f>C35+21</f>
        <v>42880</v>
      </c>
      <c r="N40" s="127"/>
      <c r="O40" s="127"/>
      <c r="P40" s="127"/>
      <c r="Q40" s="127"/>
      <c r="R40" s="101" t="s">
        <v>71</v>
      </c>
      <c r="V40" s="95"/>
      <c r="W40" s="95"/>
      <c r="X40" s="95"/>
      <c r="Y40" s="95"/>
    </row>
    <row r="41" spans="1:25" s="94" customFormat="1" ht="15.9" customHeight="1">
      <c r="A41" s="343"/>
      <c r="B41" s="344"/>
      <c r="C41" s="347"/>
      <c r="D41" s="347"/>
      <c r="E41" s="347"/>
      <c r="F41" s="128" t="s">
        <v>78</v>
      </c>
      <c r="G41" s="126"/>
      <c r="H41" s="127">
        <f>C35+12</f>
        <v>42871</v>
      </c>
      <c r="I41" s="127"/>
      <c r="J41" s="127"/>
      <c r="K41" s="127"/>
      <c r="L41" s="127"/>
      <c r="M41" s="127"/>
      <c r="N41" s="127">
        <f>C35+17</f>
        <v>42876</v>
      </c>
      <c r="O41" s="127">
        <f>C35+19</f>
        <v>42878</v>
      </c>
      <c r="P41" s="127">
        <f>E35+19</f>
        <v>42886</v>
      </c>
      <c r="Q41" s="127"/>
      <c r="R41" s="98" t="s">
        <v>69</v>
      </c>
    </row>
    <row r="42" spans="1:25" s="94" customFormat="1" ht="15.9" customHeight="1">
      <c r="A42" s="339" t="s">
        <v>63</v>
      </c>
      <c r="B42" s="340"/>
      <c r="C42" s="345">
        <f>C35+7</f>
        <v>42866</v>
      </c>
      <c r="D42" s="345">
        <f>C42+6</f>
        <v>42872</v>
      </c>
      <c r="E42" s="345">
        <f>E35+7</f>
        <v>42874</v>
      </c>
      <c r="F42" s="122" t="s">
        <v>72</v>
      </c>
      <c r="G42" s="123"/>
      <c r="H42" s="124">
        <f>C42+12</f>
        <v>42878</v>
      </c>
      <c r="I42" s="124"/>
      <c r="J42" s="124"/>
      <c r="K42" s="124"/>
      <c r="L42" s="124"/>
      <c r="M42" s="124">
        <f>C42+19</f>
        <v>42885</v>
      </c>
      <c r="N42" s="124"/>
      <c r="O42" s="124"/>
      <c r="P42" s="124">
        <f>C42+16</f>
        <v>42882</v>
      </c>
      <c r="Q42" s="124"/>
      <c r="R42" s="103" t="s">
        <v>77</v>
      </c>
    </row>
    <row r="43" spans="1:25" s="94" customFormat="1" ht="15.9" customHeight="1">
      <c r="A43" s="341"/>
      <c r="B43" s="342"/>
      <c r="C43" s="346"/>
      <c r="D43" s="346"/>
      <c r="E43" s="346"/>
      <c r="F43" s="125" t="s">
        <v>72</v>
      </c>
      <c r="G43" s="126"/>
      <c r="H43" s="127">
        <f>C42+13</f>
        <v>42879</v>
      </c>
      <c r="I43" s="127"/>
      <c r="J43" s="127"/>
      <c r="K43" s="127"/>
      <c r="L43" s="127">
        <f>C42+23</f>
        <v>42889</v>
      </c>
      <c r="M43" s="127">
        <f>C42+18</f>
        <v>42884</v>
      </c>
      <c r="N43" s="127"/>
      <c r="O43" s="127"/>
      <c r="P43" s="127"/>
      <c r="Q43" s="127">
        <f>C42+20</f>
        <v>42886</v>
      </c>
      <c r="R43" s="101" t="s">
        <v>76</v>
      </c>
    </row>
    <row r="44" spans="1:25" s="94" customFormat="1" ht="15.9" customHeight="1">
      <c r="A44" s="341"/>
      <c r="B44" s="342"/>
      <c r="C44" s="346"/>
      <c r="D44" s="346"/>
      <c r="E44" s="346"/>
      <c r="F44" s="125" t="s">
        <v>75</v>
      </c>
      <c r="G44" s="127"/>
      <c r="H44" s="127">
        <f>C42+9</f>
        <v>42875</v>
      </c>
      <c r="I44" s="127">
        <f>C42+10</f>
        <v>42876</v>
      </c>
      <c r="J44" s="127">
        <f>C42+12</f>
        <v>42878</v>
      </c>
      <c r="K44" s="127">
        <f>C42+14</f>
        <v>42880</v>
      </c>
      <c r="L44" s="127"/>
      <c r="M44" s="127"/>
      <c r="N44" s="127"/>
      <c r="O44" s="127"/>
      <c r="P44" s="127"/>
      <c r="Q44" s="127"/>
      <c r="R44" s="101" t="s">
        <v>74</v>
      </c>
    </row>
    <row r="45" spans="1:25" s="94" customFormat="1" ht="15.9" customHeight="1">
      <c r="A45" s="341"/>
      <c r="B45" s="342"/>
      <c r="C45" s="346"/>
      <c r="D45" s="346"/>
      <c r="E45" s="346"/>
      <c r="F45" s="125" t="s">
        <v>72</v>
      </c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01" t="s">
        <v>100</v>
      </c>
    </row>
    <row r="46" spans="1:25" s="94" customFormat="1" ht="15.9" customHeight="1">
      <c r="A46" s="341"/>
      <c r="B46" s="342"/>
      <c r="C46" s="346"/>
      <c r="D46" s="346"/>
      <c r="E46" s="346"/>
      <c r="F46" s="125" t="s">
        <v>72</v>
      </c>
      <c r="G46" s="127"/>
      <c r="H46" s="127">
        <f>C42+13</f>
        <v>42879</v>
      </c>
      <c r="I46" s="127"/>
      <c r="J46" s="127">
        <f>C42+16</f>
        <v>42882</v>
      </c>
      <c r="K46" s="127">
        <f>C42+17</f>
        <v>42883</v>
      </c>
      <c r="L46" s="127">
        <f>C42+20</f>
        <v>42886</v>
      </c>
      <c r="M46" s="127"/>
      <c r="N46" s="127"/>
      <c r="O46" s="127"/>
      <c r="P46" s="127"/>
      <c r="Q46" s="127"/>
      <c r="R46" s="101" t="s">
        <v>73</v>
      </c>
    </row>
    <row r="47" spans="1:25" s="94" customFormat="1" ht="15.9" customHeight="1">
      <c r="A47" s="341"/>
      <c r="B47" s="342"/>
      <c r="C47" s="346"/>
      <c r="D47" s="346"/>
      <c r="E47" s="346"/>
      <c r="F47" s="125" t="s">
        <v>72</v>
      </c>
      <c r="G47" s="126"/>
      <c r="H47" s="127">
        <f>C42+16</f>
        <v>42882</v>
      </c>
      <c r="I47" s="127"/>
      <c r="J47" s="127"/>
      <c r="K47" s="127"/>
      <c r="L47" s="127">
        <f>C42+19</f>
        <v>42885</v>
      </c>
      <c r="M47" s="127">
        <f>C42+21</f>
        <v>42887</v>
      </c>
      <c r="N47" s="127"/>
      <c r="O47" s="127"/>
      <c r="P47" s="127"/>
      <c r="Q47" s="127"/>
      <c r="R47" s="101" t="s">
        <v>71</v>
      </c>
    </row>
    <row r="48" spans="1:25" s="94" customFormat="1" ht="15.9" customHeight="1">
      <c r="A48" s="343"/>
      <c r="B48" s="344"/>
      <c r="C48" s="347"/>
      <c r="D48" s="347"/>
      <c r="E48" s="347"/>
      <c r="F48" s="128" t="s">
        <v>70</v>
      </c>
      <c r="G48" s="126"/>
      <c r="H48" s="127">
        <f>C42+12</f>
        <v>42878</v>
      </c>
      <c r="I48" s="127"/>
      <c r="J48" s="127"/>
      <c r="K48" s="127"/>
      <c r="L48" s="127"/>
      <c r="M48" s="127"/>
      <c r="N48" s="127">
        <f>C42+17</f>
        <v>42883</v>
      </c>
      <c r="O48" s="127">
        <f>C42+19</f>
        <v>42885</v>
      </c>
      <c r="P48" s="127">
        <f>E42+19</f>
        <v>42893</v>
      </c>
      <c r="Q48" s="127"/>
      <c r="R48" s="98" t="s">
        <v>69</v>
      </c>
    </row>
    <row r="49" spans="1:18" s="94" customFormat="1" ht="15.9" customHeight="1">
      <c r="A49" s="339" t="s">
        <v>64</v>
      </c>
      <c r="B49" s="340"/>
      <c r="C49" s="345">
        <f>C42+7</f>
        <v>42873</v>
      </c>
      <c r="D49" s="345">
        <f>C49+6</f>
        <v>42879</v>
      </c>
      <c r="E49" s="345">
        <f>E42+7</f>
        <v>42881</v>
      </c>
      <c r="F49" s="122" t="s">
        <v>72</v>
      </c>
      <c r="G49" s="123"/>
      <c r="H49" s="124">
        <f>C49+12</f>
        <v>42885</v>
      </c>
      <c r="I49" s="124"/>
      <c r="J49" s="124"/>
      <c r="K49" s="124"/>
      <c r="L49" s="124"/>
      <c r="M49" s="124">
        <f>C49+19</f>
        <v>42892</v>
      </c>
      <c r="N49" s="124"/>
      <c r="O49" s="124"/>
      <c r="P49" s="124">
        <f>C49+16</f>
        <v>42889</v>
      </c>
      <c r="Q49" s="124"/>
      <c r="R49" s="103" t="s">
        <v>77</v>
      </c>
    </row>
    <row r="50" spans="1:18" s="94" customFormat="1" ht="15.9" customHeight="1">
      <c r="A50" s="341"/>
      <c r="B50" s="342"/>
      <c r="C50" s="346"/>
      <c r="D50" s="346"/>
      <c r="E50" s="346"/>
      <c r="F50" s="125" t="s">
        <v>72</v>
      </c>
      <c r="G50" s="126"/>
      <c r="H50" s="127">
        <f>C49+13</f>
        <v>42886</v>
      </c>
      <c r="I50" s="127"/>
      <c r="J50" s="127"/>
      <c r="K50" s="127"/>
      <c r="L50" s="127">
        <f>C49+23</f>
        <v>42896</v>
      </c>
      <c r="M50" s="127">
        <f>C49+18</f>
        <v>42891</v>
      </c>
      <c r="N50" s="127"/>
      <c r="O50" s="127"/>
      <c r="P50" s="127"/>
      <c r="Q50" s="127">
        <f>C49+20</f>
        <v>42893</v>
      </c>
      <c r="R50" s="101" t="s">
        <v>76</v>
      </c>
    </row>
    <row r="51" spans="1:18" s="94" customFormat="1" ht="15.9" customHeight="1">
      <c r="A51" s="341"/>
      <c r="B51" s="342"/>
      <c r="C51" s="346"/>
      <c r="D51" s="346"/>
      <c r="E51" s="346"/>
      <c r="F51" s="125" t="s">
        <v>79</v>
      </c>
      <c r="G51" s="127"/>
      <c r="H51" s="127">
        <f>C49+9</f>
        <v>42882</v>
      </c>
      <c r="I51" s="127">
        <f>C49+10</f>
        <v>42883</v>
      </c>
      <c r="J51" s="127">
        <f>C49+12</f>
        <v>42885</v>
      </c>
      <c r="K51" s="127">
        <f>C49+14</f>
        <v>42887</v>
      </c>
      <c r="L51" s="127"/>
      <c r="M51" s="127"/>
      <c r="N51" s="127"/>
      <c r="O51" s="127"/>
      <c r="P51" s="127"/>
      <c r="Q51" s="127"/>
      <c r="R51" s="101" t="s">
        <v>74</v>
      </c>
    </row>
    <row r="52" spans="1:18" s="94" customFormat="1" ht="15.9" customHeight="1">
      <c r="A52" s="341"/>
      <c r="B52" s="342"/>
      <c r="C52" s="346"/>
      <c r="D52" s="346"/>
      <c r="E52" s="346"/>
      <c r="F52" s="125" t="s">
        <v>72</v>
      </c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01" t="s">
        <v>100</v>
      </c>
    </row>
    <row r="53" spans="1:18" s="94" customFormat="1" ht="15.9" customHeight="1">
      <c r="A53" s="341"/>
      <c r="B53" s="342"/>
      <c r="C53" s="346"/>
      <c r="D53" s="346"/>
      <c r="E53" s="346"/>
      <c r="F53" s="125" t="s">
        <v>72</v>
      </c>
      <c r="G53" s="127"/>
      <c r="H53" s="127">
        <f>C49+13</f>
        <v>42886</v>
      </c>
      <c r="I53" s="127"/>
      <c r="J53" s="127">
        <f>C49+16</f>
        <v>42889</v>
      </c>
      <c r="K53" s="127">
        <f>C49+17</f>
        <v>42890</v>
      </c>
      <c r="L53" s="127">
        <f>C49+20</f>
        <v>42893</v>
      </c>
      <c r="M53" s="127"/>
      <c r="N53" s="127"/>
      <c r="O53" s="127"/>
      <c r="P53" s="127"/>
      <c r="Q53" s="127"/>
      <c r="R53" s="101" t="s">
        <v>73</v>
      </c>
    </row>
    <row r="54" spans="1:18" s="94" customFormat="1" ht="15.9" customHeight="1">
      <c r="A54" s="341"/>
      <c r="B54" s="342"/>
      <c r="C54" s="346"/>
      <c r="D54" s="346"/>
      <c r="E54" s="346"/>
      <c r="F54" s="125" t="s">
        <v>72</v>
      </c>
      <c r="G54" s="126"/>
      <c r="H54" s="127">
        <f>C49+16</f>
        <v>42889</v>
      </c>
      <c r="I54" s="127"/>
      <c r="J54" s="127"/>
      <c r="K54" s="127"/>
      <c r="L54" s="127">
        <f>C49+19</f>
        <v>42892</v>
      </c>
      <c r="M54" s="127">
        <f>C49+21</f>
        <v>42894</v>
      </c>
      <c r="N54" s="127"/>
      <c r="O54" s="127"/>
      <c r="P54" s="127"/>
      <c r="Q54" s="127"/>
      <c r="R54" s="101" t="s">
        <v>71</v>
      </c>
    </row>
    <row r="55" spans="1:18" s="94" customFormat="1" ht="15.9" customHeight="1">
      <c r="A55" s="343"/>
      <c r="B55" s="344"/>
      <c r="C55" s="347"/>
      <c r="D55" s="347"/>
      <c r="E55" s="347"/>
      <c r="F55" s="128" t="s">
        <v>78</v>
      </c>
      <c r="G55" s="126"/>
      <c r="H55" s="127">
        <f>C49+12</f>
        <v>42885</v>
      </c>
      <c r="I55" s="127"/>
      <c r="J55" s="127"/>
      <c r="K55" s="127"/>
      <c r="L55" s="127"/>
      <c r="M55" s="127"/>
      <c r="N55" s="127">
        <f>C49+17</f>
        <v>42890</v>
      </c>
      <c r="O55" s="127">
        <f>C49+19</f>
        <v>42892</v>
      </c>
      <c r="P55" s="127">
        <f>E49+19</f>
        <v>42900</v>
      </c>
      <c r="Q55" s="127"/>
      <c r="R55" s="98" t="s">
        <v>69</v>
      </c>
    </row>
    <row r="56" spans="1:18" s="94" customFormat="1" ht="15.9" customHeight="1">
      <c r="A56" s="339" t="s">
        <v>65</v>
      </c>
      <c r="B56" s="340"/>
      <c r="C56" s="345">
        <f>C49+7</f>
        <v>42880</v>
      </c>
      <c r="D56" s="345">
        <f>C56+6</f>
        <v>42886</v>
      </c>
      <c r="E56" s="345">
        <f>E49+7</f>
        <v>42888</v>
      </c>
      <c r="F56" s="122" t="s">
        <v>72</v>
      </c>
      <c r="G56" s="123"/>
      <c r="H56" s="124">
        <f>C56+12</f>
        <v>42892</v>
      </c>
      <c r="I56" s="124"/>
      <c r="J56" s="124"/>
      <c r="K56" s="124"/>
      <c r="L56" s="124"/>
      <c r="M56" s="124">
        <f>C56+19</f>
        <v>42899</v>
      </c>
      <c r="N56" s="124"/>
      <c r="O56" s="124"/>
      <c r="P56" s="124">
        <f>C56+16</f>
        <v>42896</v>
      </c>
      <c r="Q56" s="124"/>
      <c r="R56" s="103" t="s">
        <v>77</v>
      </c>
    </row>
    <row r="57" spans="1:18" s="94" customFormat="1" ht="15.9" customHeight="1">
      <c r="A57" s="341"/>
      <c r="B57" s="342"/>
      <c r="C57" s="346"/>
      <c r="D57" s="346"/>
      <c r="E57" s="346"/>
      <c r="F57" s="125" t="s">
        <v>72</v>
      </c>
      <c r="G57" s="126"/>
      <c r="H57" s="127">
        <f>C56+13</f>
        <v>42893</v>
      </c>
      <c r="I57" s="127"/>
      <c r="J57" s="127"/>
      <c r="K57" s="127"/>
      <c r="L57" s="127">
        <f>C56+23</f>
        <v>42903</v>
      </c>
      <c r="M57" s="127">
        <f>C56+18</f>
        <v>42898</v>
      </c>
      <c r="N57" s="127"/>
      <c r="O57" s="127"/>
      <c r="P57" s="127"/>
      <c r="Q57" s="127">
        <f>C56+20</f>
        <v>42900</v>
      </c>
      <c r="R57" s="101" t="s">
        <v>76</v>
      </c>
    </row>
    <row r="58" spans="1:18" s="94" customFormat="1" ht="15.9" customHeight="1">
      <c r="A58" s="341"/>
      <c r="B58" s="342"/>
      <c r="C58" s="346"/>
      <c r="D58" s="346"/>
      <c r="E58" s="346"/>
      <c r="F58" s="125" t="s">
        <v>75</v>
      </c>
      <c r="G58" s="127"/>
      <c r="H58" s="127">
        <f>C56+9</f>
        <v>42889</v>
      </c>
      <c r="I58" s="127">
        <f>C56+10</f>
        <v>42890</v>
      </c>
      <c r="J58" s="127">
        <f>C56+12</f>
        <v>42892</v>
      </c>
      <c r="K58" s="127">
        <f>C56+14</f>
        <v>42894</v>
      </c>
      <c r="L58" s="127"/>
      <c r="M58" s="127"/>
      <c r="N58" s="127"/>
      <c r="O58" s="127"/>
      <c r="P58" s="127"/>
      <c r="Q58" s="127"/>
      <c r="R58" s="101" t="s">
        <v>74</v>
      </c>
    </row>
    <row r="59" spans="1:18" s="94" customFormat="1" ht="15.9" customHeight="1">
      <c r="A59" s="341"/>
      <c r="B59" s="342"/>
      <c r="C59" s="346"/>
      <c r="D59" s="346"/>
      <c r="E59" s="346"/>
      <c r="F59" s="125" t="s">
        <v>72</v>
      </c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01" t="s">
        <v>100</v>
      </c>
    </row>
    <row r="60" spans="1:18" s="94" customFormat="1" ht="15.9" customHeight="1">
      <c r="A60" s="341"/>
      <c r="B60" s="342"/>
      <c r="C60" s="346"/>
      <c r="D60" s="346"/>
      <c r="E60" s="346"/>
      <c r="F60" s="125" t="s">
        <v>72</v>
      </c>
      <c r="G60" s="127"/>
      <c r="H60" s="127">
        <f>C56+13</f>
        <v>42893</v>
      </c>
      <c r="I60" s="127"/>
      <c r="J60" s="127">
        <f>C56+16</f>
        <v>42896</v>
      </c>
      <c r="K60" s="127">
        <f>C56+17</f>
        <v>42897</v>
      </c>
      <c r="L60" s="127">
        <f>C56+20</f>
        <v>42900</v>
      </c>
      <c r="M60" s="127"/>
      <c r="N60" s="127"/>
      <c r="O60" s="127"/>
      <c r="P60" s="127"/>
      <c r="Q60" s="127"/>
      <c r="R60" s="101" t="s">
        <v>73</v>
      </c>
    </row>
    <row r="61" spans="1:18" s="94" customFormat="1" ht="15.9" customHeight="1">
      <c r="A61" s="341"/>
      <c r="B61" s="342"/>
      <c r="C61" s="346"/>
      <c r="D61" s="346"/>
      <c r="E61" s="346"/>
      <c r="F61" s="125" t="s">
        <v>72</v>
      </c>
      <c r="G61" s="126"/>
      <c r="H61" s="127">
        <f>C56+16</f>
        <v>42896</v>
      </c>
      <c r="I61" s="127"/>
      <c r="J61" s="127"/>
      <c r="K61" s="127"/>
      <c r="L61" s="127">
        <f>C56+19</f>
        <v>42899</v>
      </c>
      <c r="M61" s="127">
        <f>C56+21</f>
        <v>42901</v>
      </c>
      <c r="N61" s="127"/>
      <c r="O61" s="127"/>
      <c r="P61" s="127"/>
      <c r="Q61" s="127"/>
      <c r="R61" s="101" t="s">
        <v>71</v>
      </c>
    </row>
    <row r="62" spans="1:18" s="94" customFormat="1" ht="15.9" customHeight="1">
      <c r="A62" s="343"/>
      <c r="B62" s="344"/>
      <c r="C62" s="347"/>
      <c r="D62" s="347"/>
      <c r="E62" s="347"/>
      <c r="F62" s="128" t="s">
        <v>70</v>
      </c>
      <c r="G62" s="128"/>
      <c r="H62" s="129">
        <f>C56+12</f>
        <v>42892</v>
      </c>
      <c r="I62" s="130"/>
      <c r="J62" s="130"/>
      <c r="K62" s="130"/>
      <c r="L62" s="130"/>
      <c r="M62" s="130"/>
      <c r="N62" s="130">
        <f>C56+17</f>
        <v>42897</v>
      </c>
      <c r="O62" s="130">
        <f>C56+19</f>
        <v>42899</v>
      </c>
      <c r="P62" s="130">
        <f>E56+19</f>
        <v>42907</v>
      </c>
      <c r="Q62" s="130"/>
      <c r="R62" s="98" t="s">
        <v>69</v>
      </c>
    </row>
    <row r="63" spans="1:18" s="94" customFormat="1" ht="20.25" customHeight="1">
      <c r="A63" s="97" t="s">
        <v>42</v>
      </c>
      <c r="B63" s="96"/>
      <c r="C63" s="95"/>
      <c r="D63" s="95"/>
      <c r="E63" s="95"/>
      <c r="F63" s="95"/>
      <c r="G63" s="95"/>
      <c r="H63" s="95"/>
      <c r="I63" s="95"/>
    </row>
    <row r="64" spans="1:18" s="94" customFormat="1" ht="20.25" customHeight="1">
      <c r="A64" s="97" t="s">
        <v>68</v>
      </c>
      <c r="B64" s="96"/>
      <c r="C64" s="95"/>
      <c r="D64" s="95"/>
      <c r="E64" s="95"/>
      <c r="F64" s="95"/>
      <c r="G64" s="95"/>
      <c r="H64" s="95"/>
      <c r="I64" s="95"/>
    </row>
    <row r="65" spans="1:9" ht="31.8" customHeight="1">
      <c r="A65" s="338" t="s">
        <v>57</v>
      </c>
      <c r="B65" s="338"/>
      <c r="C65" s="338"/>
      <c r="D65" s="338"/>
      <c r="E65" s="338"/>
      <c r="F65" s="338"/>
      <c r="G65" s="338"/>
      <c r="H65" s="338"/>
      <c r="I65" s="93"/>
    </row>
    <row r="66" spans="1:9" ht="24.9" customHeight="1">
      <c r="A66" s="92"/>
      <c r="B66" s="92"/>
      <c r="C66" s="92"/>
      <c r="D66" s="92"/>
      <c r="E66" s="92"/>
      <c r="F66" s="92"/>
      <c r="G66" s="92"/>
      <c r="H66" s="90"/>
      <c r="I66" s="90"/>
    </row>
  </sheetData>
  <mergeCells count="35">
    <mergeCell ref="A5:B5"/>
    <mergeCell ref="A6:B6"/>
    <mergeCell ref="A7:B13"/>
    <mergeCell ref="C7:C13"/>
    <mergeCell ref="E7:E13"/>
    <mergeCell ref="D7:D13"/>
    <mergeCell ref="A14:B20"/>
    <mergeCell ref="C14:C20"/>
    <mergeCell ref="E14:E20"/>
    <mergeCell ref="A21:B27"/>
    <mergeCell ref="C21:C27"/>
    <mergeCell ref="E21:E27"/>
    <mergeCell ref="D21:D27"/>
    <mergeCell ref="D14:D20"/>
    <mergeCell ref="A42:B48"/>
    <mergeCell ref="C42:C48"/>
    <mergeCell ref="E42:E48"/>
    <mergeCell ref="A28:B34"/>
    <mergeCell ref="C28:C34"/>
    <mergeCell ref="E28:E34"/>
    <mergeCell ref="A35:B41"/>
    <mergeCell ref="C35:C41"/>
    <mergeCell ref="E35:E41"/>
    <mergeCell ref="D28:D34"/>
    <mergeCell ref="D42:D48"/>
    <mergeCell ref="D35:D41"/>
    <mergeCell ref="A65:H65"/>
    <mergeCell ref="A56:B62"/>
    <mergeCell ref="C56:C62"/>
    <mergeCell ref="E56:E62"/>
    <mergeCell ref="A49:B55"/>
    <mergeCell ref="C49:C55"/>
    <mergeCell ref="E49:E55"/>
    <mergeCell ref="D49:D55"/>
    <mergeCell ref="D56:D62"/>
  </mergeCells>
  <phoneticPr fontId="5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DIRECT SERVICE HPH TO S PRC, JP</vt:lpstr>
      <vt:lpstr>INDO VIA PKG</vt:lpstr>
      <vt:lpstr>Belawan</vt:lpstr>
      <vt:lpstr>PENANG</vt:lpstr>
      <vt:lpstr>INDONESIA VIA KHH</vt:lpstr>
      <vt:lpstr>JAKARTA VIA SGSIN</vt:lpstr>
      <vt:lpstr>YANGON via SGSIN</vt:lpstr>
      <vt:lpstr>YANGON via MYPKG</vt:lpstr>
      <vt:lpstr>MALAYSIA SIDE PORT</vt:lpstr>
      <vt:lpstr>INDONESIA via HKHKG ; TWKHH </vt:lpstr>
      <vt:lpstr>XIAMEN</vt:lpstr>
      <vt:lpstr>CHINA DIRECT </vt:lpstr>
      <vt:lpstr>YANTIAN</vt:lpstr>
      <vt:lpstr>PH-DAVAO</vt:lpstr>
      <vt:lpstr>CEBU</vt:lpstr>
      <vt:lpstr>SURABAYA</vt:lpstr>
      <vt:lpstr>JAPAN TRANSIT</vt:lpstr>
      <vt:lpstr>CHINA TRANSIT </vt:lpstr>
      <vt:lpstr>Belawan!Print_Area</vt:lpstr>
      <vt:lpstr>CEBU!Print_Area</vt:lpstr>
      <vt:lpstr>'CHINA TRANSIT '!Print_Area</vt:lpstr>
      <vt:lpstr>'DIRECT SERVICE HPH TO S PRC, JP'!Print_Area</vt:lpstr>
      <vt:lpstr>'INDO VIA PKG'!Print_Area</vt:lpstr>
      <vt:lpstr>'INDONESIA via HKHKG ; TWKHH '!Print_Area</vt:lpstr>
      <vt:lpstr>'JAKARTA VIA SGSIN'!Print_Area</vt:lpstr>
      <vt:lpstr>PENANG!Print_Area</vt:lpstr>
      <vt:lpstr>XIAMEN!Print_Area</vt:lpstr>
      <vt:lpstr>'YANGON via MYPKG'!Print_Area</vt:lpstr>
      <vt:lpstr>'YANGON via SGSIN'!Print_Area</vt:lpstr>
      <vt:lpstr>YANTIAN!Print_Area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hcc</dc:creator>
  <cp:lastModifiedBy>YMHPH/MGR Nguyen Quang Huy (Steven)</cp:lastModifiedBy>
  <cp:lastPrinted>2019-04-05T02:05:07Z</cp:lastPrinted>
  <dcterms:created xsi:type="dcterms:W3CDTF">2010-10-14T13:50:46Z</dcterms:created>
  <dcterms:modified xsi:type="dcterms:W3CDTF">2025-02-11T03:09:58Z</dcterms:modified>
</cp:coreProperties>
</file>