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angmingshippingvn-my.sharepoint.com/personal/ken_ta_do_vn_yangming_com/Documents/"/>
    </mc:Choice>
  </mc:AlternateContent>
  <xr:revisionPtr revIDLastSave="450" documentId="8_{912D7C7C-F6F5-43B4-B4D4-75CD465C69C5}" xr6:coauthVersionLast="47" xr6:coauthVersionMax="47" xr10:uidLastSave="{3E77305D-6B2B-4791-B21A-B41DF7E31AB3}"/>
  <bookViews>
    <workbookView xWindow="-108" yWindow="-108" windowWidth="23256" windowHeight="12456" tabRatio="1000" firstSheet="7" activeTab="1" xr2:uid="{00000000-000D-0000-FFFF-FFFF00000000}"/>
  </bookViews>
  <sheets>
    <sheet name="TAIWAN + HONGKONG" sheetId="6" r:id="rId1"/>
    <sheet name="SINGAPORE + PORT KELANG " sheetId="10" r:id="rId2"/>
    <sheet name="INDO VIA PKG" sheetId="13" state="hidden" r:id="rId3"/>
    <sheet name="Belawan" sheetId="24" state="hidden" r:id="rId4"/>
    <sheet name="QINGDAO" sheetId="18" r:id="rId5"/>
    <sheet name="HONGKONG +SHEKOU + OSAKA + KOBE" sheetId="34" r:id="rId6"/>
    <sheet name="JAPAN (TS SERVICE )" sheetId="35" r:id="rId7"/>
    <sheet name="THAILAND" sheetId="7" r:id="rId8"/>
    <sheet name="PHILIPPINE" sheetId="5" r:id="rId9"/>
    <sheet name="INDONESIA VIA KHH" sheetId="21" state="hidden" r:id="rId10"/>
    <sheet name="JAKARTA VIA SGSIN" sheetId="23" state="hidden" r:id="rId11"/>
    <sheet name="YANGON via SGSIN" sheetId="14" state="hidden" r:id="rId12"/>
    <sheet name="YANGON via MYPKG" sheetId="12" state="hidden" r:id="rId13"/>
    <sheet name="MALAYSIA SIDE PORT" sheetId="11" state="hidden" r:id="rId14"/>
    <sheet name="INDONESIA via HKHKG ; TWKHH " sheetId="19" state="hidden" r:id="rId15"/>
    <sheet name="CEBU" sheetId="26" state="hidden" r:id="rId16"/>
    <sheet name="SURABAYA" sheetId="29" state="hidden" r:id="rId17"/>
    <sheet name="JAPAN TRANSIT" sheetId="9" state="hidden" r:id="rId18"/>
    <sheet name="CHINA TRANSIT " sheetId="1" state="hidden" r:id="rId19"/>
  </sheets>
  <definedNames>
    <definedName name="_xlnm._FilterDatabase" localSheetId="8" hidden="1">PHILIPPINE!$A$7:$G$8</definedName>
    <definedName name="_xlnm.Print_Area" localSheetId="3">Belawan!$A$1:$G$10</definedName>
    <definedName name="_xlnm.Print_Area" localSheetId="15">CEBU!$A$1:$AV$93</definedName>
    <definedName name="_xlnm.Print_Area" localSheetId="18">'CHINA TRANSIT '!$A$1:$K$30</definedName>
    <definedName name="_xlnm.Print_Area" localSheetId="2">'INDO VIA PKG'!$A$1:$I$28</definedName>
    <definedName name="_xlnm.Print_Area" localSheetId="14">'INDONESIA via HKHKG ; TWKHH '!$A$1:$F$37</definedName>
    <definedName name="_xlnm.Print_Area" localSheetId="10">'JAKARTA VIA SGSIN'!$A$1:$J$43</definedName>
    <definedName name="_xlnm.Print_Area" localSheetId="8">PHILIPPINE!$A$1:$G$35</definedName>
    <definedName name="_xlnm.Print_Area" localSheetId="0">'TAIWAN + HONGKONG'!$A$1:$M$23</definedName>
    <definedName name="_xlnm.Print_Area" localSheetId="7">THAILAND!$A$1:$G$14</definedName>
    <definedName name="_xlnm.Print_Area" localSheetId="12">'YANGON via MYPKG'!$A$1:$I$4</definedName>
    <definedName name="_xlnm.Print_Area" localSheetId="11">'YANGON via SGSIN'!$A$1:$I$4</definedName>
    <definedName name="_xlnm.Print_Titles" localSheetId="8">PHILIPPINE!$1:$6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H20" i="5" s="1"/>
  <c r="H21" i="5" s="1"/>
  <c r="H22" i="5" s="1"/>
  <c r="H23" i="5" s="1"/>
  <c r="H24" i="5" s="1"/>
  <c r="H25" i="5" s="1"/>
  <c r="H26" i="5" s="1"/>
  <c r="H8" i="5"/>
  <c r="G21" i="5"/>
  <c r="G22" i="5" s="1"/>
  <c r="G23" i="5" s="1"/>
  <c r="G24" i="5" s="1"/>
  <c r="G25" i="5" s="1"/>
  <c r="G26" i="5" s="1"/>
  <c r="C21" i="5"/>
  <c r="C22" i="5" s="1"/>
  <c r="G20" i="5"/>
  <c r="C20" i="5"/>
  <c r="D20" i="5" s="1"/>
  <c r="D19" i="5"/>
  <c r="I19" i="35"/>
  <c r="H19" i="35"/>
  <c r="C20" i="35"/>
  <c r="C21" i="35" s="1"/>
  <c r="C22" i="35" s="1"/>
  <c r="D19" i="35"/>
  <c r="D20" i="35" s="1"/>
  <c r="D21" i="35" s="1"/>
  <c r="D22" i="35" s="1"/>
  <c r="G10" i="34"/>
  <c r="F10" i="34"/>
  <c r="E10" i="34"/>
  <c r="G9" i="34"/>
  <c r="F9" i="34"/>
  <c r="E9" i="34"/>
  <c r="D9" i="34"/>
  <c r="D10" i="34" s="1"/>
  <c r="C9" i="34"/>
  <c r="C10" i="34" s="1"/>
  <c r="G8" i="34"/>
  <c r="F8" i="34"/>
  <c r="E8" i="34"/>
  <c r="D8" i="34"/>
  <c r="G7" i="34"/>
  <c r="G20" i="35"/>
  <c r="G21" i="35" s="1"/>
  <c r="G22" i="35" s="1"/>
  <c r="I20" i="35"/>
  <c r="I21" i="35" s="1"/>
  <c r="I22" i="35" s="1"/>
  <c r="H20" i="35"/>
  <c r="H21" i="35" s="1"/>
  <c r="H22" i="35" s="1"/>
  <c r="G9" i="5"/>
  <c r="G10" i="5" s="1"/>
  <c r="G11" i="5" s="1"/>
  <c r="G12" i="5" s="1"/>
  <c r="G13" i="5" s="1"/>
  <c r="G14" i="5" s="1"/>
  <c r="G15" i="5" s="1"/>
  <c r="C9" i="5"/>
  <c r="D9" i="5" s="1"/>
  <c r="H9" i="5"/>
  <c r="H10" i="5" s="1"/>
  <c r="H11" i="5" s="1"/>
  <c r="H12" i="5" s="1"/>
  <c r="H13" i="5" s="1"/>
  <c r="H14" i="5" s="1"/>
  <c r="H15" i="5" s="1"/>
  <c r="D8" i="5"/>
  <c r="G9" i="35"/>
  <c r="G10" i="35" s="1"/>
  <c r="G11" i="35" s="1"/>
  <c r="G12" i="35" s="1"/>
  <c r="G13" i="35" s="1"/>
  <c r="G14" i="35" s="1"/>
  <c r="G15" i="35" s="1"/>
  <c r="L8" i="35"/>
  <c r="L9" i="35" s="1"/>
  <c r="L10" i="35" s="1"/>
  <c r="L11" i="35" s="1"/>
  <c r="L12" i="35" s="1"/>
  <c r="L13" i="35" s="1"/>
  <c r="L14" i="35" s="1"/>
  <c r="L15" i="35" s="1"/>
  <c r="K8" i="35"/>
  <c r="K9" i="35" s="1"/>
  <c r="K10" i="35" s="1"/>
  <c r="K11" i="35" s="1"/>
  <c r="K12" i="35" s="1"/>
  <c r="K13" i="35" s="1"/>
  <c r="K14" i="35" s="1"/>
  <c r="K15" i="35" s="1"/>
  <c r="J8" i="35"/>
  <c r="J9" i="35" s="1"/>
  <c r="J10" i="35" s="1"/>
  <c r="J11" i="35" s="1"/>
  <c r="J12" i="35" s="1"/>
  <c r="J13" i="35" s="1"/>
  <c r="J14" i="35" s="1"/>
  <c r="J15" i="35" s="1"/>
  <c r="I8" i="35"/>
  <c r="I9" i="35" s="1"/>
  <c r="I10" i="35" s="1"/>
  <c r="I11" i="35" s="1"/>
  <c r="I12" i="35" s="1"/>
  <c r="I13" i="35" s="1"/>
  <c r="I14" i="35" s="1"/>
  <c r="I15" i="35" s="1"/>
  <c r="H8" i="35"/>
  <c r="H9" i="35" s="1"/>
  <c r="H10" i="35" s="1"/>
  <c r="H11" i="35" s="1"/>
  <c r="H12" i="35" s="1"/>
  <c r="H13" i="35" s="1"/>
  <c r="H14" i="35" s="1"/>
  <c r="H15" i="35" s="1"/>
  <c r="C9" i="35"/>
  <c r="C10" i="35" s="1"/>
  <c r="D8" i="35"/>
  <c r="G10" i="7"/>
  <c r="H10" i="7"/>
  <c r="I10" i="7"/>
  <c r="G11" i="7"/>
  <c r="H11" i="7"/>
  <c r="I11" i="7"/>
  <c r="G12" i="7"/>
  <c r="G13" i="7" s="1"/>
  <c r="G14" i="7" s="1"/>
  <c r="G15" i="7" s="1"/>
  <c r="H12" i="7"/>
  <c r="I12" i="7"/>
  <c r="H13" i="7"/>
  <c r="I13" i="7"/>
  <c r="I14" i="7" s="1"/>
  <c r="I15" i="7" s="1"/>
  <c r="H14" i="7"/>
  <c r="H15" i="7"/>
  <c r="I9" i="7"/>
  <c r="H9" i="7"/>
  <c r="G9" i="7"/>
  <c r="D8" i="18"/>
  <c r="D7" i="18"/>
  <c r="C10" i="10"/>
  <c r="C12" i="10" s="1"/>
  <c r="C14" i="10" s="1"/>
  <c r="C16" i="10" s="1"/>
  <c r="C18" i="10" s="1"/>
  <c r="C20" i="10" s="1"/>
  <c r="C22" i="10" s="1"/>
  <c r="E8" i="10"/>
  <c r="E10" i="10" s="1"/>
  <c r="E12" i="10" s="1"/>
  <c r="E14" i="10" s="1"/>
  <c r="E16" i="10" s="1"/>
  <c r="E18" i="10" s="1"/>
  <c r="E20" i="10" s="1"/>
  <c r="E22" i="10" s="1"/>
  <c r="D8" i="10"/>
  <c r="D10" i="10" s="1"/>
  <c r="D12" i="10" s="1"/>
  <c r="D14" i="10" s="1"/>
  <c r="D16" i="10" s="1"/>
  <c r="D18" i="10" s="1"/>
  <c r="D20" i="10" s="1"/>
  <c r="D22" i="10" s="1"/>
  <c r="C9" i="10"/>
  <c r="C11" i="10" s="1"/>
  <c r="C13" i="10" s="1"/>
  <c r="C15" i="10" s="1"/>
  <c r="C17" i="10" s="1"/>
  <c r="C19" i="10" s="1"/>
  <c r="C21" i="10" s="1"/>
  <c r="E7" i="10"/>
  <c r="E9" i="10" s="1"/>
  <c r="E11" i="10" s="1"/>
  <c r="E13" i="10" s="1"/>
  <c r="E15" i="10" s="1"/>
  <c r="E17" i="10" s="1"/>
  <c r="E19" i="10" s="1"/>
  <c r="E21" i="10" s="1"/>
  <c r="D7" i="10"/>
  <c r="D9" i="10" s="1"/>
  <c r="D11" i="10" s="1"/>
  <c r="D13" i="10" s="1"/>
  <c r="D15" i="10" s="1"/>
  <c r="D17" i="10" s="1"/>
  <c r="D19" i="10" s="1"/>
  <c r="D21" i="10" s="1"/>
  <c r="C23" i="5" l="1"/>
  <c r="D22" i="5"/>
  <c r="D21" i="5"/>
  <c r="C10" i="5"/>
  <c r="C11" i="35"/>
  <c r="D10" i="35"/>
  <c r="D9" i="35"/>
  <c r="D23" i="5" l="1"/>
  <c r="C24" i="5"/>
  <c r="C11" i="5"/>
  <c r="D10" i="5"/>
  <c r="C12" i="35"/>
  <c r="D11" i="35"/>
  <c r="F7" i="6"/>
  <c r="C25" i="5" l="1"/>
  <c r="D24" i="5"/>
  <c r="C12" i="5"/>
  <c r="D11" i="5"/>
  <c r="C13" i="35"/>
  <c r="D12" i="35"/>
  <c r="C8" i="6"/>
  <c r="C26" i="5" l="1"/>
  <c r="D26" i="5" s="1"/>
  <c r="D25" i="5"/>
  <c r="C13" i="5"/>
  <c r="D12" i="5"/>
  <c r="D13" i="35"/>
  <c r="C14" i="35"/>
  <c r="C9" i="6"/>
  <c r="D8" i="6"/>
  <c r="E8" i="6"/>
  <c r="G8" i="6" s="1"/>
  <c r="F8" i="6"/>
  <c r="C14" i="5" l="1"/>
  <c r="D13" i="5"/>
  <c r="C15" i="35"/>
  <c r="D15" i="35" s="1"/>
  <c r="D14" i="35"/>
  <c r="C10" i="6"/>
  <c r="D9" i="6"/>
  <c r="E9" i="6"/>
  <c r="G9" i="6" s="1"/>
  <c r="F9" i="6"/>
  <c r="C15" i="5" l="1"/>
  <c r="D15" i="5" s="1"/>
  <c r="D14" i="5"/>
  <c r="C11" i="6"/>
  <c r="D10" i="6"/>
  <c r="E10" i="6"/>
  <c r="G10" i="6" s="1"/>
  <c r="F10" i="6"/>
  <c r="C12" i="6" l="1"/>
  <c r="E11" i="6"/>
  <c r="G11" i="6" s="1"/>
  <c r="F11" i="6"/>
  <c r="D11" i="6"/>
  <c r="C13" i="6" l="1"/>
  <c r="E12" i="6"/>
  <c r="G12" i="6" s="1"/>
  <c r="F12" i="6"/>
  <c r="D12" i="6"/>
  <c r="C14" i="6" l="1"/>
  <c r="E13" i="6"/>
  <c r="G13" i="6" s="1"/>
  <c r="D13" i="6"/>
  <c r="F13" i="6"/>
  <c r="E14" i="6" l="1"/>
  <c r="G14" i="6" s="1"/>
  <c r="F14" i="6"/>
  <c r="D14" i="6"/>
  <c r="B13" i="26" l="1"/>
  <c r="C13" i="26" s="1"/>
  <c r="B12" i="26"/>
  <c r="C12" i="26" s="1"/>
  <c r="C11" i="26"/>
  <c r="C9" i="26"/>
  <c r="C9" i="7"/>
  <c r="C10" i="7" s="1"/>
  <c r="D8" i="7"/>
  <c r="B14" i="26" l="1"/>
  <c r="B15" i="26"/>
  <c r="D9" i="7"/>
  <c r="C11" i="7"/>
  <c r="D10" i="7"/>
  <c r="C15" i="26" l="1"/>
  <c r="B17" i="26"/>
  <c r="C14" i="26"/>
  <c r="B16" i="26"/>
  <c r="C12" i="7"/>
  <c r="D11" i="7"/>
  <c r="C16" i="26" l="1"/>
  <c r="B18" i="26"/>
  <c r="C17" i="26"/>
  <c r="B19" i="26"/>
  <c r="C13" i="7"/>
  <c r="D12" i="7"/>
  <c r="C19" i="26" l="1"/>
  <c r="B21" i="26"/>
  <c r="C18" i="26"/>
  <c r="B20" i="26"/>
  <c r="C14" i="7"/>
  <c r="D13" i="7"/>
  <c r="C20" i="26" l="1"/>
  <c r="B22" i="26"/>
  <c r="C21" i="26"/>
  <c r="B23" i="26"/>
  <c r="C15" i="7"/>
  <c r="D14" i="7"/>
  <c r="C23" i="26" l="1"/>
  <c r="B25" i="26"/>
  <c r="C22" i="26"/>
  <c r="B24" i="26"/>
  <c r="D15" i="7"/>
  <c r="C24" i="26" l="1"/>
  <c r="B26" i="26"/>
  <c r="C25" i="26"/>
  <c r="B27" i="26"/>
  <c r="H8" i="7"/>
  <c r="I8" i="7"/>
  <c r="C27" i="26" l="1"/>
  <c r="B29" i="26"/>
  <c r="C29" i="26" s="1"/>
  <c r="C26" i="26"/>
  <c r="B28" i="26"/>
  <c r="C28" i="26" s="1"/>
  <c r="F10" i="29"/>
  <c r="E10" i="29"/>
  <c r="F8" i="29"/>
  <c r="E8" i="29"/>
  <c r="B10" i="29"/>
  <c r="C10" i="29" s="1"/>
  <c r="C9" i="29"/>
  <c r="C8" i="29"/>
  <c r="B11" i="29" l="1"/>
  <c r="B12" i="29"/>
  <c r="E12" i="29" l="1"/>
  <c r="F12" i="29"/>
  <c r="C11" i="29"/>
  <c r="B13" i="29"/>
  <c r="C12" i="29"/>
  <c r="B14" i="29"/>
  <c r="G13" i="26"/>
  <c r="E13" i="26"/>
  <c r="F14" i="29" l="1"/>
  <c r="E14" i="29"/>
  <c r="E15" i="26"/>
  <c r="G11" i="26"/>
  <c r="C14" i="29"/>
  <c r="B16" i="29"/>
  <c r="C13" i="29"/>
  <c r="B15" i="29"/>
  <c r="F13" i="26"/>
  <c r="G15" i="26"/>
  <c r="G17" i="26"/>
  <c r="E11" i="26"/>
  <c r="E17" i="26"/>
  <c r="E16" i="29" l="1"/>
  <c r="F16" i="29"/>
  <c r="D7" i="6"/>
  <c r="E7" i="6"/>
  <c r="G7" i="6" s="1"/>
  <c r="C15" i="29"/>
  <c r="B17" i="29"/>
  <c r="C16" i="29"/>
  <c r="B18" i="29"/>
  <c r="G19" i="26"/>
  <c r="E19" i="26"/>
  <c r="F18" i="29" l="1"/>
  <c r="E18" i="29"/>
  <c r="C18" i="29"/>
  <c r="B20" i="29"/>
  <c r="C17" i="29"/>
  <c r="B19" i="29"/>
  <c r="G21" i="26"/>
  <c r="F17" i="26"/>
  <c r="E21" i="26"/>
  <c r="F20" i="29" l="1"/>
  <c r="E20" i="29"/>
  <c r="C19" i="29"/>
  <c r="B21" i="29"/>
  <c r="C20" i="29"/>
  <c r="B22" i="29"/>
  <c r="F19" i="26"/>
  <c r="E23" i="26"/>
  <c r="G23" i="26"/>
  <c r="E22" i="29" l="1"/>
  <c r="F22" i="29"/>
  <c r="C22" i="29"/>
  <c r="B24" i="29"/>
  <c r="C21" i="29"/>
  <c r="B23" i="29"/>
  <c r="E25" i="26"/>
  <c r="G25" i="26"/>
  <c r="F21" i="26"/>
  <c r="E24" i="29" l="1"/>
  <c r="F24" i="29"/>
  <c r="C24" i="29"/>
  <c r="B26" i="29"/>
  <c r="C23" i="29"/>
  <c r="B25" i="29"/>
  <c r="G27" i="26"/>
  <c r="F23" i="26"/>
  <c r="E27" i="26"/>
  <c r="E26" i="29" l="1"/>
  <c r="F26" i="29"/>
  <c r="C25" i="29"/>
  <c r="B27" i="29"/>
  <c r="C26" i="29"/>
  <c r="F25" i="26"/>
  <c r="C27" i="29" l="1"/>
  <c r="F27" i="26"/>
  <c r="B30" i="26" l="1"/>
  <c r="C30" i="26" l="1"/>
  <c r="L8" i="9" l="1"/>
  <c r="K8" i="9"/>
  <c r="J8" i="9"/>
  <c r="I8" i="9"/>
  <c r="H8" i="9"/>
  <c r="G8" i="9"/>
  <c r="F8" i="9"/>
  <c r="L7" i="9"/>
  <c r="K7" i="9"/>
  <c r="J7" i="9"/>
  <c r="I7" i="9"/>
  <c r="H7" i="9"/>
  <c r="G7" i="9"/>
  <c r="F7" i="9"/>
  <c r="B9" i="9"/>
  <c r="G10" i="9" s="1"/>
  <c r="C7" i="9"/>
  <c r="I10" i="9" l="1"/>
  <c r="F9" i="9"/>
  <c r="J10" i="9"/>
  <c r="F10" i="9"/>
  <c r="J9" i="9"/>
  <c r="H9" i="9"/>
  <c r="H10" i="9"/>
  <c r="L9" i="9"/>
  <c r="I9" i="9"/>
  <c r="G9" i="9"/>
  <c r="K10" i="9"/>
  <c r="K9" i="9"/>
  <c r="J8" i="1"/>
  <c r="H8" i="1"/>
  <c r="G8" i="1"/>
  <c r="E8" i="1"/>
  <c r="B9" i="1"/>
  <c r="C9" i="1" s="1"/>
  <c r="C8" i="1"/>
  <c r="B10" i="24" l="1"/>
  <c r="B12" i="24" s="1"/>
  <c r="C8" i="24"/>
  <c r="C7" i="24"/>
  <c r="B14" i="24" l="1"/>
  <c r="C12" i="24"/>
  <c r="C14" i="24" l="1"/>
  <c r="B16" i="24"/>
  <c r="B18" i="24" l="1"/>
  <c r="C16" i="24"/>
  <c r="G9" i="26"/>
  <c r="E9" i="26"/>
  <c r="G29" i="26"/>
  <c r="F29" i="26"/>
  <c r="E29" i="26"/>
  <c r="B20" i="24" l="1"/>
  <c r="C18" i="24"/>
  <c r="F9" i="26"/>
  <c r="F11" i="26" l="1"/>
  <c r="C20" i="24"/>
  <c r="B22" i="24"/>
  <c r="F15" i="26" l="1"/>
  <c r="C22" i="24"/>
  <c r="B24" i="24"/>
  <c r="B26" i="24" l="1"/>
  <c r="C24" i="24"/>
  <c r="B28" i="24" l="1"/>
  <c r="C26" i="24"/>
  <c r="B11" i="13"/>
  <c r="C11" i="13" s="1"/>
  <c r="C9" i="13"/>
  <c r="B8" i="13"/>
  <c r="C8" i="13" s="1"/>
  <c r="C7" i="13"/>
  <c r="K10" i="13"/>
  <c r="L10" i="13" s="1"/>
  <c r="K9" i="13"/>
  <c r="L9" i="13" s="1"/>
  <c r="L8" i="13"/>
  <c r="L7" i="13"/>
  <c r="H9" i="13"/>
  <c r="I9" i="13"/>
  <c r="G9" i="13"/>
  <c r="H7" i="13"/>
  <c r="F9" i="13"/>
  <c r="I7" i="13"/>
  <c r="G7" i="13"/>
  <c r="F7" i="13"/>
  <c r="H11" i="13" l="1"/>
  <c r="C28" i="24"/>
  <c r="B30" i="24"/>
  <c r="I11" i="13"/>
  <c r="B13" i="13"/>
  <c r="C13" i="13" s="1"/>
  <c r="F11" i="13"/>
  <c r="G13" i="13"/>
  <c r="B15" i="13"/>
  <c r="C15" i="13" s="1"/>
  <c r="F13" i="13"/>
  <c r="B10" i="13"/>
  <c r="B12" i="13" s="1"/>
  <c r="B14" i="13" s="1"/>
  <c r="I13" i="13"/>
  <c r="G11" i="13"/>
  <c r="K11" i="13"/>
  <c r="K12" i="13"/>
  <c r="K14" i="13" s="1"/>
  <c r="L14" i="13" s="1"/>
  <c r="C10" i="13" l="1"/>
  <c r="C12" i="13"/>
  <c r="H13" i="13"/>
  <c r="C30" i="24"/>
  <c r="B17" i="13"/>
  <c r="H15" i="13"/>
  <c r="I15" i="13"/>
  <c r="F15" i="13"/>
  <c r="G15" i="13"/>
  <c r="C14" i="13"/>
  <c r="B16" i="13"/>
  <c r="K16" i="13"/>
  <c r="L16" i="13" s="1"/>
  <c r="L12" i="13"/>
  <c r="K13" i="13"/>
  <c r="L11" i="13"/>
  <c r="B10" i="9"/>
  <c r="B12" i="9" s="1"/>
  <c r="B14" i="9" s="1"/>
  <c r="B16" i="9" s="1"/>
  <c r="B18" i="9" s="1"/>
  <c r="B20" i="9" s="1"/>
  <c r="B22" i="9" s="1"/>
  <c r="B11" i="9"/>
  <c r="C8" i="9"/>
  <c r="D7" i="9"/>
  <c r="K18" i="13" l="1"/>
  <c r="J12" i="9"/>
  <c r="F12" i="9"/>
  <c r="K11" i="9"/>
  <c r="F11" i="9"/>
  <c r="I12" i="9"/>
  <c r="L11" i="9"/>
  <c r="G11" i="9"/>
  <c r="K12" i="9"/>
  <c r="G12" i="9"/>
  <c r="J11" i="9"/>
  <c r="I11" i="9"/>
  <c r="H12" i="9"/>
  <c r="H11" i="9"/>
  <c r="C22" i="9"/>
  <c r="B24" i="9"/>
  <c r="H17" i="13"/>
  <c r="I17" i="13"/>
  <c r="F17" i="13"/>
  <c r="G17" i="13"/>
  <c r="B19" i="13"/>
  <c r="C17" i="13"/>
  <c r="C16" i="13"/>
  <c r="B18" i="13"/>
  <c r="L13" i="13"/>
  <c r="K15" i="13"/>
  <c r="K20" i="13"/>
  <c r="L18" i="13"/>
  <c r="D9" i="9"/>
  <c r="C12" i="9"/>
  <c r="D11" i="9"/>
  <c r="B13" i="9"/>
  <c r="C11" i="9"/>
  <c r="L12" i="9" s="1"/>
  <c r="C10" i="9"/>
  <c r="C9" i="9"/>
  <c r="L10" i="9" s="1"/>
  <c r="K14" i="9" l="1"/>
  <c r="G14" i="9"/>
  <c r="F13" i="9"/>
  <c r="J13" i="9"/>
  <c r="J14" i="9"/>
  <c r="F14" i="9"/>
  <c r="I13" i="9"/>
  <c r="H14" i="9"/>
  <c r="G13" i="9"/>
  <c r="K13" i="9"/>
  <c r="H13" i="9"/>
  <c r="I14" i="9"/>
  <c r="L13" i="9"/>
  <c r="C24" i="9"/>
  <c r="B26" i="9"/>
  <c r="H19" i="13"/>
  <c r="I19" i="13"/>
  <c r="F19" i="13"/>
  <c r="G19" i="13"/>
  <c r="B21" i="13"/>
  <c r="C19" i="13"/>
  <c r="C18" i="13"/>
  <c r="B20" i="13"/>
  <c r="K17" i="13"/>
  <c r="L15" i="13"/>
  <c r="L20" i="13"/>
  <c r="K22" i="13"/>
  <c r="C14" i="9"/>
  <c r="B15" i="9"/>
  <c r="C13" i="9"/>
  <c r="L14" i="9" s="1"/>
  <c r="D13" i="9"/>
  <c r="E8" i="21"/>
  <c r="H8" i="21" s="1"/>
  <c r="H16" i="9" l="1"/>
  <c r="I15" i="9"/>
  <c r="K16" i="9"/>
  <c r="G16" i="9"/>
  <c r="H15" i="9"/>
  <c r="L15" i="9"/>
  <c r="I16" i="9"/>
  <c r="F15" i="9"/>
  <c r="J15" i="9"/>
  <c r="F16" i="9"/>
  <c r="K15" i="9"/>
  <c r="J16" i="9"/>
  <c r="G15" i="9"/>
  <c r="C26" i="9"/>
  <c r="B28" i="9"/>
  <c r="I7" i="24"/>
  <c r="I8" i="24"/>
  <c r="H21" i="13"/>
  <c r="I21" i="13"/>
  <c r="F21" i="13"/>
  <c r="G21" i="13"/>
  <c r="C21" i="13"/>
  <c r="B23" i="13"/>
  <c r="B22" i="13"/>
  <c r="C20" i="13"/>
  <c r="K19" i="13"/>
  <c r="L17" i="13"/>
  <c r="L22" i="13"/>
  <c r="K24" i="13"/>
  <c r="D15" i="9"/>
  <c r="B17" i="9"/>
  <c r="C15" i="9"/>
  <c r="L16" i="9" s="1"/>
  <c r="C16" i="9"/>
  <c r="F8" i="21"/>
  <c r="G8" i="21"/>
  <c r="F17" i="9" l="1"/>
  <c r="J17" i="9"/>
  <c r="G18" i="9"/>
  <c r="K18" i="9"/>
  <c r="K17" i="9"/>
  <c r="I17" i="9"/>
  <c r="F18" i="9"/>
  <c r="J18" i="9"/>
  <c r="G17" i="9"/>
  <c r="H18" i="9"/>
  <c r="H17" i="9"/>
  <c r="L17" i="9"/>
  <c r="I18" i="9"/>
  <c r="C28" i="9"/>
  <c r="B30" i="9"/>
  <c r="F7" i="24"/>
  <c r="G7" i="24"/>
  <c r="B9" i="24"/>
  <c r="B11" i="24" s="1"/>
  <c r="J7" i="24"/>
  <c r="I9" i="24"/>
  <c r="J9" i="24" s="1"/>
  <c r="J8" i="24"/>
  <c r="I10" i="24"/>
  <c r="J10" i="24" s="1"/>
  <c r="H23" i="13"/>
  <c r="I23" i="13"/>
  <c r="F23" i="13"/>
  <c r="G23" i="13"/>
  <c r="C23" i="13"/>
  <c r="B25" i="13"/>
  <c r="B24" i="13"/>
  <c r="C22" i="13"/>
  <c r="K21" i="13"/>
  <c r="L19" i="13"/>
  <c r="K26" i="13"/>
  <c r="L24" i="13"/>
  <c r="C18" i="9"/>
  <c r="B19" i="9"/>
  <c r="C17" i="9"/>
  <c r="L18" i="9" s="1"/>
  <c r="D17" i="9"/>
  <c r="H19" i="9" l="1"/>
  <c r="L19" i="9"/>
  <c r="I20" i="9"/>
  <c r="G19" i="9"/>
  <c r="K19" i="9"/>
  <c r="H20" i="9"/>
  <c r="I19" i="9"/>
  <c r="F20" i="9"/>
  <c r="J20" i="9"/>
  <c r="F19" i="9"/>
  <c r="J19" i="9"/>
  <c r="G20" i="9"/>
  <c r="K20" i="9"/>
  <c r="B21" i="9"/>
  <c r="C30" i="9"/>
  <c r="B32" i="9"/>
  <c r="C32" i="9" s="1"/>
  <c r="F11" i="24"/>
  <c r="B13" i="24"/>
  <c r="G11" i="24"/>
  <c r="C11" i="24"/>
  <c r="F9" i="24"/>
  <c r="G9" i="24"/>
  <c r="C10" i="24"/>
  <c r="C9" i="24"/>
  <c r="H25" i="13"/>
  <c r="I25" i="13"/>
  <c r="F25" i="13"/>
  <c r="G25" i="13"/>
  <c r="C25" i="13"/>
  <c r="B27" i="13"/>
  <c r="C24" i="13"/>
  <c r="B26" i="13"/>
  <c r="K23" i="13"/>
  <c r="L21" i="13"/>
  <c r="K28" i="13"/>
  <c r="L26" i="13"/>
  <c r="D19" i="9"/>
  <c r="C19" i="9"/>
  <c r="L20" i="9" s="1"/>
  <c r="C20" i="9"/>
  <c r="F21" i="9" l="1"/>
  <c r="J21" i="9"/>
  <c r="G22" i="9"/>
  <c r="K22" i="9"/>
  <c r="I21" i="9"/>
  <c r="F22" i="9"/>
  <c r="J22" i="9"/>
  <c r="G21" i="9"/>
  <c r="K21" i="9"/>
  <c r="H22" i="9"/>
  <c r="H21" i="9"/>
  <c r="I22" i="9"/>
  <c r="L21" i="9"/>
  <c r="C21" i="9"/>
  <c r="L22" i="9" s="1"/>
  <c r="D21" i="9"/>
  <c r="B23" i="9"/>
  <c r="C13" i="24"/>
  <c r="F13" i="24"/>
  <c r="G13" i="24"/>
  <c r="B15" i="24"/>
  <c r="C27" i="13"/>
  <c r="H27" i="13"/>
  <c r="I27" i="13"/>
  <c r="F27" i="13"/>
  <c r="G27" i="13"/>
  <c r="C26" i="13"/>
  <c r="B28" i="13"/>
  <c r="C28" i="13" s="1"/>
  <c r="K25" i="13"/>
  <c r="L23" i="13"/>
  <c r="L28" i="13"/>
  <c r="H7" i="23"/>
  <c r="G7" i="23"/>
  <c r="F7" i="23"/>
  <c r="C8" i="23"/>
  <c r="C7" i="23"/>
  <c r="B10" i="23"/>
  <c r="B12" i="23" s="1"/>
  <c r="B9" i="23"/>
  <c r="C9" i="23" s="1"/>
  <c r="C23" i="9" l="1"/>
  <c r="L24" i="9" s="1"/>
  <c r="H23" i="9"/>
  <c r="L23" i="9"/>
  <c r="I24" i="9"/>
  <c r="I23" i="9"/>
  <c r="G23" i="9"/>
  <c r="K23" i="9"/>
  <c r="H24" i="9"/>
  <c r="F24" i="9"/>
  <c r="J24" i="9"/>
  <c r="K24" i="9"/>
  <c r="F23" i="9"/>
  <c r="J23" i="9"/>
  <c r="G24" i="9"/>
  <c r="D23" i="9"/>
  <c r="B25" i="9"/>
  <c r="C15" i="24"/>
  <c r="B17" i="24"/>
  <c r="F15" i="24"/>
  <c r="G15" i="24"/>
  <c r="K27" i="13"/>
  <c r="L25" i="13"/>
  <c r="F9" i="23"/>
  <c r="G11" i="23"/>
  <c r="B14" i="23"/>
  <c r="B11" i="23"/>
  <c r="G9" i="23"/>
  <c r="H9" i="23"/>
  <c r="H11" i="23"/>
  <c r="C12" i="23"/>
  <c r="C10" i="23"/>
  <c r="B27" i="9" l="1"/>
  <c r="F25" i="9"/>
  <c r="J25" i="9"/>
  <c r="G26" i="9"/>
  <c r="K26" i="9"/>
  <c r="K25" i="9"/>
  <c r="I25" i="9"/>
  <c r="F26" i="9"/>
  <c r="J26" i="9"/>
  <c r="G25" i="9"/>
  <c r="H26" i="9"/>
  <c r="H25" i="9"/>
  <c r="L25" i="9"/>
  <c r="I26" i="9"/>
  <c r="D25" i="9"/>
  <c r="C25" i="9"/>
  <c r="L26" i="9" s="1"/>
  <c r="D27" i="9"/>
  <c r="C17" i="24"/>
  <c r="F17" i="24"/>
  <c r="G17" i="24"/>
  <c r="B19" i="24"/>
  <c r="L27" i="13"/>
  <c r="H13" i="23"/>
  <c r="G13" i="23"/>
  <c r="F13" i="23"/>
  <c r="C11" i="23"/>
  <c r="B13" i="23"/>
  <c r="B16" i="23"/>
  <c r="C14" i="23"/>
  <c r="H27" i="9" l="1"/>
  <c r="L27" i="9"/>
  <c r="I28" i="9"/>
  <c r="I27" i="9"/>
  <c r="J28" i="9"/>
  <c r="G27" i="9"/>
  <c r="K27" i="9"/>
  <c r="H28" i="9"/>
  <c r="F28" i="9"/>
  <c r="F27" i="9"/>
  <c r="J27" i="9"/>
  <c r="G28" i="9"/>
  <c r="K28" i="9"/>
  <c r="B29" i="9"/>
  <c r="C27" i="9"/>
  <c r="L28" i="9" s="1"/>
  <c r="D29" i="9"/>
  <c r="C29" i="9"/>
  <c r="L30" i="9" s="1"/>
  <c r="B31" i="9"/>
  <c r="C19" i="24"/>
  <c r="F19" i="24"/>
  <c r="B21" i="24"/>
  <c r="G19" i="24"/>
  <c r="H15" i="23"/>
  <c r="G15" i="23"/>
  <c r="F15" i="23"/>
  <c r="C16" i="23"/>
  <c r="B18" i="23"/>
  <c r="C13" i="23"/>
  <c r="B15" i="23"/>
  <c r="I8" i="1"/>
  <c r="F8" i="1"/>
  <c r="H31" i="9" l="1"/>
  <c r="L31" i="9"/>
  <c r="I32" i="9"/>
  <c r="G31" i="9"/>
  <c r="K31" i="9"/>
  <c r="H32" i="9"/>
  <c r="F32" i="9"/>
  <c r="J32" i="9"/>
  <c r="I31" i="9"/>
  <c r="J31" i="9"/>
  <c r="G32" i="9"/>
  <c r="F31" i="9"/>
  <c r="K32" i="9"/>
  <c r="F29" i="9"/>
  <c r="J29" i="9"/>
  <c r="G30" i="9"/>
  <c r="K30" i="9"/>
  <c r="K29" i="9"/>
  <c r="I29" i="9"/>
  <c r="F30" i="9"/>
  <c r="J30" i="9"/>
  <c r="G29" i="9"/>
  <c r="H30" i="9"/>
  <c r="H29" i="9"/>
  <c r="L29" i="9"/>
  <c r="I30" i="9"/>
  <c r="D31" i="9"/>
  <c r="C31" i="9"/>
  <c r="L32" i="9" s="1"/>
  <c r="C21" i="24"/>
  <c r="F21" i="24"/>
  <c r="G21" i="24"/>
  <c r="B23" i="24"/>
  <c r="G17" i="23"/>
  <c r="F17" i="23"/>
  <c r="H17" i="23"/>
  <c r="C15" i="23"/>
  <c r="B17" i="23"/>
  <c r="C18" i="23"/>
  <c r="B20" i="23"/>
  <c r="C23" i="24" l="1"/>
  <c r="B25" i="24"/>
  <c r="F23" i="24"/>
  <c r="G23" i="24"/>
  <c r="H19" i="23"/>
  <c r="F19" i="23"/>
  <c r="G19" i="23"/>
  <c r="C17" i="23"/>
  <c r="B19" i="23"/>
  <c r="C20" i="23"/>
  <c r="B22" i="23"/>
  <c r="C25" i="24" l="1"/>
  <c r="F25" i="24"/>
  <c r="G25" i="24"/>
  <c r="B27" i="24"/>
  <c r="F21" i="23"/>
  <c r="H21" i="23"/>
  <c r="G21" i="23"/>
  <c r="C19" i="23"/>
  <c r="B21" i="23"/>
  <c r="C22" i="23"/>
  <c r="B24" i="23"/>
  <c r="C27" i="24" l="1"/>
  <c r="F27" i="24"/>
  <c r="B29" i="24"/>
  <c r="G27" i="24"/>
  <c r="F23" i="23"/>
  <c r="G23" i="23"/>
  <c r="H23" i="23"/>
  <c r="C24" i="23"/>
  <c r="B26" i="23"/>
  <c r="C21" i="23"/>
  <c r="B23" i="23"/>
  <c r="C29" i="24" l="1"/>
  <c r="F29" i="24"/>
  <c r="G29" i="24"/>
  <c r="G25" i="23"/>
  <c r="F25" i="23"/>
  <c r="H25" i="23"/>
  <c r="C23" i="23"/>
  <c r="B25" i="23"/>
  <c r="B28" i="23"/>
  <c r="C26" i="23"/>
  <c r="H27" i="23" l="1"/>
  <c r="G27" i="23"/>
  <c r="F27" i="23"/>
  <c r="B30" i="23"/>
  <c r="C28" i="23"/>
  <c r="C25" i="23"/>
  <c r="B27" i="23"/>
  <c r="F29" i="23" l="1"/>
  <c r="G29" i="23"/>
  <c r="H29" i="23"/>
  <c r="C30" i="23"/>
  <c r="B32" i="23"/>
  <c r="B29" i="23"/>
  <c r="C27" i="23"/>
  <c r="F31" i="23" l="1"/>
  <c r="G31" i="23"/>
  <c r="H31" i="23"/>
  <c r="C32" i="23"/>
  <c r="B34" i="23"/>
  <c r="B31" i="23"/>
  <c r="C29" i="23"/>
  <c r="G33" i="23" l="1"/>
  <c r="H33" i="23"/>
  <c r="F33" i="23"/>
  <c r="C31" i="23"/>
  <c r="B33" i="23"/>
  <c r="B36" i="23"/>
  <c r="C34" i="23"/>
  <c r="F12" i="21"/>
  <c r="F16" i="21" s="1"/>
  <c r="F20" i="21" s="1"/>
  <c r="F24" i="21" s="1"/>
  <c r="F28" i="21" s="1"/>
  <c r="F32" i="21" s="1"/>
  <c r="E12" i="21"/>
  <c r="E16" i="21" s="1"/>
  <c r="E20" i="21" s="1"/>
  <c r="E24" i="21" s="1"/>
  <c r="E28" i="21" s="1"/>
  <c r="E32" i="21" s="1"/>
  <c r="L8" i="19"/>
  <c r="I8" i="19"/>
  <c r="C11" i="19"/>
  <c r="C13" i="19" s="1"/>
  <c r="C10" i="19"/>
  <c r="C12" i="19" s="1"/>
  <c r="I12" i="19" s="1"/>
  <c r="D9" i="19"/>
  <c r="K8" i="19"/>
  <c r="J8" i="19"/>
  <c r="H8" i="19"/>
  <c r="E8" i="19"/>
  <c r="I10" i="19" l="1"/>
  <c r="H35" i="23"/>
  <c r="G35" i="23"/>
  <c r="F35" i="23"/>
  <c r="C33" i="23"/>
  <c r="B35" i="23"/>
  <c r="B38" i="23"/>
  <c r="C36" i="23"/>
  <c r="K10" i="19"/>
  <c r="L10" i="19"/>
  <c r="C15" i="19"/>
  <c r="D13" i="19"/>
  <c r="C14" i="19"/>
  <c r="I14" i="19" s="1"/>
  <c r="K12" i="19"/>
  <c r="H12" i="19"/>
  <c r="L12" i="19"/>
  <c r="J12" i="19"/>
  <c r="E12" i="19"/>
  <c r="E10" i="19"/>
  <c r="J10" i="19"/>
  <c r="D11" i="19"/>
  <c r="H10" i="19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C38" i="23" l="1"/>
  <c r="F37" i="23"/>
  <c r="G37" i="23"/>
  <c r="H37" i="23"/>
  <c r="B37" i="23"/>
  <c r="C35" i="23"/>
  <c r="H12" i="21"/>
  <c r="H16" i="21" s="1"/>
  <c r="H20" i="21" s="1"/>
  <c r="H24" i="21" s="1"/>
  <c r="H28" i="21" s="1"/>
  <c r="H32" i="21" s="1"/>
  <c r="G12" i="21"/>
  <c r="G16" i="21" s="1"/>
  <c r="G20" i="21" s="1"/>
  <c r="G24" i="21" s="1"/>
  <c r="G28" i="21" s="1"/>
  <c r="G32" i="21" s="1"/>
  <c r="C16" i="19"/>
  <c r="I16" i="19" s="1"/>
  <c r="K14" i="19"/>
  <c r="H14" i="19"/>
  <c r="L14" i="19"/>
  <c r="J14" i="19"/>
  <c r="E14" i="19"/>
  <c r="C17" i="19"/>
  <c r="D15" i="19"/>
  <c r="C37" i="23" l="1"/>
  <c r="C19" i="19"/>
  <c r="D17" i="19"/>
  <c r="C18" i="19"/>
  <c r="I18" i="19" s="1"/>
  <c r="K16" i="19"/>
  <c r="H16" i="19"/>
  <c r="L16" i="19"/>
  <c r="J16" i="19"/>
  <c r="E16" i="19"/>
  <c r="C20" i="19" l="1"/>
  <c r="I20" i="19" s="1"/>
  <c r="K18" i="19"/>
  <c r="H18" i="19"/>
  <c r="L18" i="19"/>
  <c r="J18" i="19"/>
  <c r="E18" i="19"/>
  <c r="C21" i="19"/>
  <c r="D19" i="19"/>
  <c r="C23" i="19" l="1"/>
  <c r="D21" i="19"/>
  <c r="C22" i="19"/>
  <c r="I22" i="19" s="1"/>
  <c r="K20" i="19"/>
  <c r="H20" i="19"/>
  <c r="L20" i="19"/>
  <c r="J20" i="19"/>
  <c r="E20" i="19"/>
  <c r="C35" i="11"/>
  <c r="N41" i="11" s="1"/>
  <c r="O34" i="11"/>
  <c r="N34" i="11"/>
  <c r="H34" i="11"/>
  <c r="M33" i="11"/>
  <c r="L33" i="11"/>
  <c r="H33" i="11"/>
  <c r="L32" i="11"/>
  <c r="K32" i="11"/>
  <c r="J32" i="11"/>
  <c r="H32" i="11"/>
  <c r="K31" i="11"/>
  <c r="J31" i="11"/>
  <c r="I31" i="11"/>
  <c r="K30" i="11"/>
  <c r="J30" i="11"/>
  <c r="I30" i="11"/>
  <c r="H30" i="11"/>
  <c r="Q29" i="11"/>
  <c r="M29" i="11"/>
  <c r="L29" i="11"/>
  <c r="H29" i="11"/>
  <c r="P28" i="11"/>
  <c r="M28" i="11"/>
  <c r="H28" i="11"/>
  <c r="E28" i="11"/>
  <c r="E35" i="11" s="1"/>
  <c r="P41" i="11" s="1"/>
  <c r="D28" i="11"/>
  <c r="P27" i="11"/>
  <c r="O27" i="11"/>
  <c r="N27" i="11"/>
  <c r="M26" i="11"/>
  <c r="L26" i="11"/>
  <c r="L25" i="11"/>
  <c r="K25" i="11"/>
  <c r="J25" i="11"/>
  <c r="K24" i="11"/>
  <c r="J24" i="11"/>
  <c r="I24" i="11"/>
  <c r="K23" i="11"/>
  <c r="J23" i="11"/>
  <c r="I23" i="11"/>
  <c r="Q22" i="11"/>
  <c r="M22" i="11"/>
  <c r="L22" i="11"/>
  <c r="P21" i="11"/>
  <c r="M21" i="11"/>
  <c r="P20" i="11"/>
  <c r="O20" i="11"/>
  <c r="N20" i="11"/>
  <c r="M19" i="11"/>
  <c r="L19" i="11"/>
  <c r="L18" i="11"/>
  <c r="K18" i="11"/>
  <c r="J18" i="11"/>
  <c r="K17" i="11"/>
  <c r="J17" i="11"/>
  <c r="I17" i="11"/>
  <c r="K16" i="11"/>
  <c r="J16" i="11"/>
  <c r="I16" i="11"/>
  <c r="Q15" i="11"/>
  <c r="M15" i="11"/>
  <c r="L15" i="11"/>
  <c r="P14" i="11"/>
  <c r="M14" i="11"/>
  <c r="C14" i="11"/>
  <c r="D14" i="11" s="1"/>
  <c r="P13" i="11"/>
  <c r="O13" i="11"/>
  <c r="N13" i="11"/>
  <c r="M12" i="11"/>
  <c r="L12" i="11"/>
  <c r="L11" i="11"/>
  <c r="K11" i="11"/>
  <c r="J11" i="11"/>
  <c r="K10" i="11"/>
  <c r="J10" i="11"/>
  <c r="I10" i="11"/>
  <c r="K9" i="11"/>
  <c r="J9" i="11"/>
  <c r="I9" i="11"/>
  <c r="Q8" i="11"/>
  <c r="M8" i="11"/>
  <c r="L8" i="11"/>
  <c r="P7" i="11"/>
  <c r="M7" i="11"/>
  <c r="E7" i="11"/>
  <c r="D7" i="11"/>
  <c r="C14" i="12"/>
  <c r="C18" i="12" s="1"/>
  <c r="C22" i="12" s="1"/>
  <c r="C26" i="12" s="1"/>
  <c r="C30" i="12" s="1"/>
  <c r="C34" i="12" s="1"/>
  <c r="C38" i="12" s="1"/>
  <c r="C42" i="12" s="1"/>
  <c r="C46" i="12" s="1"/>
  <c r="C50" i="12" s="1"/>
  <c r="C54" i="12" s="1"/>
  <c r="D54" i="12" s="1"/>
  <c r="C12" i="12"/>
  <c r="C16" i="12" s="1"/>
  <c r="D16" i="12" s="1"/>
  <c r="D10" i="12"/>
  <c r="H8" i="12"/>
  <c r="G8" i="12"/>
  <c r="D8" i="12"/>
  <c r="C14" i="14"/>
  <c r="C18" i="14" s="1"/>
  <c r="H16" i="14" s="1"/>
  <c r="C12" i="14"/>
  <c r="C16" i="14" s="1"/>
  <c r="C20" i="14" s="1"/>
  <c r="C24" i="14" s="1"/>
  <c r="C28" i="14" s="1"/>
  <c r="C32" i="14" s="1"/>
  <c r="C36" i="14" s="1"/>
  <c r="C40" i="14" s="1"/>
  <c r="C44" i="14" s="1"/>
  <c r="C48" i="14" s="1"/>
  <c r="C52" i="14" s="1"/>
  <c r="D52" i="14" s="1"/>
  <c r="D10" i="14"/>
  <c r="H8" i="14"/>
  <c r="G8" i="14"/>
  <c r="D8" i="14"/>
  <c r="G9" i="1" l="1"/>
  <c r="I9" i="1"/>
  <c r="J9" i="1"/>
  <c r="H9" i="1"/>
  <c r="C24" i="19"/>
  <c r="I24" i="19" s="1"/>
  <c r="K22" i="19"/>
  <c r="H22" i="19"/>
  <c r="L22" i="19"/>
  <c r="J22" i="19"/>
  <c r="E22" i="19"/>
  <c r="C25" i="19"/>
  <c r="D23" i="19"/>
  <c r="G12" i="14"/>
  <c r="D14" i="14"/>
  <c r="H12" i="14"/>
  <c r="D12" i="14"/>
  <c r="D20" i="14"/>
  <c r="D12" i="12"/>
  <c r="D36" i="14"/>
  <c r="H35" i="11"/>
  <c r="L36" i="11"/>
  <c r="I37" i="11"/>
  <c r="J39" i="11"/>
  <c r="L40" i="11"/>
  <c r="O41" i="11"/>
  <c r="D28" i="14"/>
  <c r="D44" i="14"/>
  <c r="H12" i="12"/>
  <c r="D14" i="12"/>
  <c r="E14" i="11"/>
  <c r="C21" i="11"/>
  <c r="D21" i="11" s="1"/>
  <c r="P34" i="11"/>
  <c r="D35" i="11"/>
  <c r="P35" i="11"/>
  <c r="Q36" i="11"/>
  <c r="K37" i="11"/>
  <c r="L39" i="11"/>
  <c r="H41" i="11"/>
  <c r="C42" i="11"/>
  <c r="C49" i="11" s="1"/>
  <c r="D18" i="12"/>
  <c r="D26" i="12"/>
  <c r="D34" i="12"/>
  <c r="D42" i="12"/>
  <c r="D50" i="12"/>
  <c r="C22" i="14"/>
  <c r="G16" i="14"/>
  <c r="D16" i="14"/>
  <c r="D18" i="14"/>
  <c r="D24" i="14"/>
  <c r="D32" i="14"/>
  <c r="D40" i="14"/>
  <c r="D48" i="14"/>
  <c r="C20" i="12"/>
  <c r="G16" i="12"/>
  <c r="H16" i="12"/>
  <c r="D22" i="12"/>
  <c r="D30" i="12"/>
  <c r="D38" i="12"/>
  <c r="D46" i="12"/>
  <c r="G12" i="12"/>
  <c r="E42" i="11"/>
  <c r="E9" i="1"/>
  <c r="B10" i="1"/>
  <c r="M35" i="11"/>
  <c r="H36" i="11"/>
  <c r="M36" i="11"/>
  <c r="H37" i="11"/>
  <c r="J37" i="11"/>
  <c r="H39" i="11"/>
  <c r="K39" i="11"/>
  <c r="H40" i="11"/>
  <c r="M40" i="11"/>
  <c r="C10" i="1" l="1"/>
  <c r="E10" i="1"/>
  <c r="H10" i="1"/>
  <c r="I10" i="1"/>
  <c r="J10" i="1"/>
  <c r="G10" i="1"/>
  <c r="E10" i="21"/>
  <c r="B12" i="21"/>
  <c r="C8" i="21"/>
  <c r="H48" i="11"/>
  <c r="C27" i="19"/>
  <c r="D25" i="19"/>
  <c r="C26" i="19"/>
  <c r="I26" i="19" s="1"/>
  <c r="K24" i="19"/>
  <c r="H24" i="19"/>
  <c r="L24" i="19"/>
  <c r="J24" i="19"/>
  <c r="E24" i="19"/>
  <c r="H46" i="11"/>
  <c r="E21" i="11"/>
  <c r="M43" i="11"/>
  <c r="I44" i="11"/>
  <c r="P42" i="11"/>
  <c r="K46" i="11"/>
  <c r="H42" i="11"/>
  <c r="L47" i="11"/>
  <c r="H47" i="11"/>
  <c r="K44" i="11"/>
  <c r="H43" i="11"/>
  <c r="N48" i="11"/>
  <c r="L43" i="11"/>
  <c r="J46" i="11"/>
  <c r="O48" i="11"/>
  <c r="H44" i="11"/>
  <c r="D42" i="11"/>
  <c r="Q43" i="11"/>
  <c r="L46" i="11"/>
  <c r="J44" i="11"/>
  <c r="M47" i="11"/>
  <c r="M42" i="11"/>
  <c r="B11" i="1"/>
  <c r="C11" i="1" s="1"/>
  <c r="E49" i="11"/>
  <c r="P48" i="11"/>
  <c r="N55" i="11"/>
  <c r="M54" i="11"/>
  <c r="H54" i="11"/>
  <c r="K53" i="11"/>
  <c r="H53" i="11"/>
  <c r="J51" i="11"/>
  <c r="H51" i="11"/>
  <c r="M50" i="11"/>
  <c r="H50" i="11"/>
  <c r="M49" i="11"/>
  <c r="C56" i="11"/>
  <c r="H55" i="11"/>
  <c r="L53" i="11"/>
  <c r="K51" i="11"/>
  <c r="Q50" i="11"/>
  <c r="P49" i="11"/>
  <c r="D49" i="11"/>
  <c r="O55" i="11"/>
  <c r="J53" i="11"/>
  <c r="L50" i="11"/>
  <c r="L54" i="11"/>
  <c r="I51" i="11"/>
  <c r="H49" i="11"/>
  <c r="C24" i="12"/>
  <c r="G20" i="12"/>
  <c r="D20" i="12"/>
  <c r="H20" i="12"/>
  <c r="C26" i="14"/>
  <c r="G20" i="14"/>
  <c r="H20" i="14"/>
  <c r="D22" i="14"/>
  <c r="J11" i="1" l="1"/>
  <c r="G11" i="1"/>
  <c r="H11" i="1"/>
  <c r="E11" i="1"/>
  <c r="I11" i="1"/>
  <c r="B16" i="21"/>
  <c r="C12" i="21"/>
  <c r="E14" i="21"/>
  <c r="C28" i="19"/>
  <c r="I28" i="19" s="1"/>
  <c r="K26" i="19"/>
  <c r="H26" i="19"/>
  <c r="L26" i="19"/>
  <c r="J26" i="19"/>
  <c r="E26" i="19"/>
  <c r="C29" i="19"/>
  <c r="D27" i="19"/>
  <c r="O62" i="11"/>
  <c r="H62" i="11"/>
  <c r="L61" i="11"/>
  <c r="L60" i="11"/>
  <c r="J60" i="11"/>
  <c r="K58" i="11"/>
  <c r="I58" i="11"/>
  <c r="Q57" i="11"/>
  <c r="L57" i="11"/>
  <c r="P56" i="11"/>
  <c r="H56" i="11"/>
  <c r="D56" i="11"/>
  <c r="N62" i="11"/>
  <c r="M61" i="11"/>
  <c r="H61" i="11"/>
  <c r="K60" i="11"/>
  <c r="H60" i="11"/>
  <c r="J58" i="11"/>
  <c r="M57" i="11"/>
  <c r="M56" i="11"/>
  <c r="H57" i="11"/>
  <c r="H58" i="11"/>
  <c r="C30" i="14"/>
  <c r="G24" i="14"/>
  <c r="D26" i="14"/>
  <c r="H24" i="14"/>
  <c r="C28" i="12"/>
  <c r="G24" i="12"/>
  <c r="H24" i="12"/>
  <c r="D24" i="12"/>
  <c r="P55" i="11"/>
  <c r="E56" i="11"/>
  <c r="P62" i="11" s="1"/>
  <c r="B12" i="1"/>
  <c r="C12" i="1" s="1"/>
  <c r="I12" i="1" l="1"/>
  <c r="E12" i="1"/>
  <c r="J12" i="1"/>
  <c r="G12" i="1"/>
  <c r="H12" i="1"/>
  <c r="E18" i="21"/>
  <c r="C16" i="21"/>
  <c r="B20" i="21"/>
  <c r="C31" i="19"/>
  <c r="D31" i="19" s="1"/>
  <c r="D29" i="19"/>
  <c r="C30" i="19"/>
  <c r="I30" i="19" s="1"/>
  <c r="K28" i="19"/>
  <c r="H28" i="19"/>
  <c r="L28" i="19"/>
  <c r="J28" i="19"/>
  <c r="E28" i="19"/>
  <c r="B13" i="1"/>
  <c r="C13" i="1" s="1"/>
  <c r="C32" i="12"/>
  <c r="G28" i="12"/>
  <c r="D28" i="12"/>
  <c r="H28" i="12"/>
  <c r="C34" i="14"/>
  <c r="G28" i="14"/>
  <c r="H28" i="14"/>
  <c r="D30" i="14"/>
  <c r="H13" i="1" l="1"/>
  <c r="I13" i="1"/>
  <c r="E13" i="1"/>
  <c r="J13" i="1"/>
  <c r="G13" i="1"/>
  <c r="E22" i="21"/>
  <c r="B24" i="21"/>
  <c r="C20" i="21"/>
  <c r="K30" i="19"/>
  <c r="H30" i="19"/>
  <c r="L30" i="19"/>
  <c r="J30" i="19"/>
  <c r="E30" i="19"/>
  <c r="C38" i="14"/>
  <c r="G32" i="14"/>
  <c r="D34" i="14"/>
  <c r="H32" i="14"/>
  <c r="C36" i="12"/>
  <c r="G32" i="12"/>
  <c r="H32" i="12"/>
  <c r="D32" i="12"/>
  <c r="B14" i="1"/>
  <c r="C14" i="1" s="1"/>
  <c r="G14" i="1" l="1"/>
  <c r="H14" i="1"/>
  <c r="I14" i="1"/>
  <c r="E14" i="1"/>
  <c r="J14" i="1"/>
  <c r="C24" i="21"/>
  <c r="E26" i="21"/>
  <c r="B28" i="21"/>
  <c r="C40" i="12"/>
  <c r="G36" i="12"/>
  <c r="D36" i="12"/>
  <c r="H36" i="12"/>
  <c r="C42" i="14"/>
  <c r="G36" i="14"/>
  <c r="H36" i="14"/>
  <c r="D38" i="14"/>
  <c r="B15" i="1"/>
  <c r="C15" i="1" s="1"/>
  <c r="E15" i="1" l="1"/>
  <c r="J15" i="1"/>
  <c r="G15" i="1"/>
  <c r="H15" i="1"/>
  <c r="I15" i="1"/>
  <c r="B32" i="21"/>
  <c r="E30" i="21"/>
  <c r="C28" i="21"/>
  <c r="B16" i="1"/>
  <c r="C16" i="1" s="1"/>
  <c r="C46" i="14"/>
  <c r="G40" i="14"/>
  <c r="D42" i="14"/>
  <c r="H40" i="14"/>
  <c r="C44" i="12"/>
  <c r="G40" i="12"/>
  <c r="H40" i="12"/>
  <c r="D40" i="12"/>
  <c r="I16" i="1" l="1"/>
  <c r="E16" i="1"/>
  <c r="J16" i="1"/>
  <c r="G16" i="1"/>
  <c r="H16" i="1"/>
  <c r="B17" i="1"/>
  <c r="C17" i="1" s="1"/>
  <c r="C32" i="21"/>
  <c r="E34" i="21"/>
  <c r="C48" i="12"/>
  <c r="G44" i="12"/>
  <c r="D44" i="12"/>
  <c r="H44" i="12"/>
  <c r="C50" i="14"/>
  <c r="G44" i="14"/>
  <c r="H44" i="14"/>
  <c r="D46" i="14"/>
  <c r="H17" i="1" l="1"/>
  <c r="I17" i="1"/>
  <c r="E17" i="1"/>
  <c r="J17" i="1"/>
  <c r="G17" i="1"/>
  <c r="B18" i="1"/>
  <c r="C18" i="1" s="1"/>
  <c r="C54" i="14"/>
  <c r="G48" i="14"/>
  <c r="D50" i="14"/>
  <c r="H48" i="14"/>
  <c r="C52" i="12"/>
  <c r="G48" i="12"/>
  <c r="H48" i="12"/>
  <c r="D48" i="12"/>
  <c r="B19" i="1" l="1"/>
  <c r="C19" i="1" s="1"/>
  <c r="G18" i="1"/>
  <c r="H18" i="1"/>
  <c r="I18" i="1"/>
  <c r="E18" i="1"/>
  <c r="J18" i="1"/>
  <c r="G52" i="12"/>
  <c r="D52" i="12"/>
  <c r="H52" i="12"/>
  <c r="G52" i="14"/>
  <c r="H52" i="14"/>
  <c r="D54" i="14"/>
  <c r="I19" i="1" l="1"/>
  <c r="H19" i="1"/>
  <c r="J19" i="1"/>
  <c r="E19" i="1"/>
  <c r="B20" i="1"/>
  <c r="C20" i="1" s="1"/>
  <c r="G19" i="1"/>
  <c r="I20" i="1" l="1"/>
  <c r="H20" i="1"/>
  <c r="G20" i="1"/>
  <c r="E20" i="1"/>
  <c r="B21" i="1"/>
  <c r="G21" i="1" s="1"/>
  <c r="J20" i="1"/>
  <c r="J21" i="1" l="1"/>
  <c r="E21" i="1"/>
  <c r="H21" i="1"/>
  <c r="B22" i="1"/>
  <c r="C21" i="1"/>
  <c r="I21" i="1"/>
  <c r="B23" i="1" l="1"/>
  <c r="C22" i="1"/>
  <c r="H22" i="1"/>
  <c r="E22" i="1"/>
  <c r="I22" i="1"/>
  <c r="J22" i="1"/>
  <c r="G22" i="1"/>
  <c r="C23" i="1" l="1"/>
  <c r="I23" i="1"/>
  <c r="E23" i="1"/>
  <c r="J23" i="1"/>
  <c r="B24" i="1"/>
  <c r="G23" i="1"/>
  <c r="H23" i="1"/>
  <c r="C24" i="1" l="1"/>
  <c r="G24" i="1"/>
  <c r="I24" i="1"/>
  <c r="J24" i="1"/>
  <c r="E24" i="1"/>
  <c r="H24" i="1"/>
  <c r="C8" i="34" l="1"/>
  <c r="D7" i="34"/>
  <c r="E7" i="34"/>
  <c r="F7" i="34"/>
</calcChain>
</file>

<file path=xl/sharedStrings.xml><?xml version="1.0" encoding="utf-8"?>
<sst xmlns="http://schemas.openxmlformats.org/spreadsheetml/2006/main" count="2902" uniqueCount="694">
  <si>
    <t>Transhipment Schedule</t>
  </si>
  <si>
    <t>Ex HaiPhong to HONGKONG, TAIWAN</t>
  </si>
  <si>
    <t>( SVC: TSE-N ) , Terminal : NAM DINH VU</t>
  </si>
  <si>
    <r>
      <t xml:space="preserve">Website: </t>
    </r>
    <r>
      <rPr>
        <u/>
        <sz val="10"/>
        <color theme="3" tint="0.39997558519241921"/>
        <rFont val="Arial"/>
        <family val="2"/>
      </rPr>
      <t>https://www.yangming.com/en</t>
    </r>
  </si>
  <si>
    <t xml:space="preserve"> VESSEL</t>
  </si>
  <si>
    <t>VNHPH</t>
  </si>
  <si>
    <t>HKHKG</t>
  </si>
  <si>
    <t>TWKHH</t>
  </si>
  <si>
    <t>TWTXG</t>
  </si>
  <si>
    <t>TWKEL ( via KHH )</t>
  </si>
  <si>
    <t>Comn. Voy</t>
  </si>
  <si>
    <t>New Voy. Code</t>
  </si>
  <si>
    <t>ETD</t>
  </si>
  <si>
    <t>ETA</t>
  </si>
  <si>
    <t>TAICHUNG 407N</t>
  </si>
  <si>
    <t xml:space="preserve">TSE2504AN	</t>
  </si>
  <si>
    <t>YM INITIATIVE 335N</t>
  </si>
  <si>
    <t xml:space="preserve">TSE2505N	</t>
  </si>
  <si>
    <t>YM HORIZON 399N</t>
  </si>
  <si>
    <t>TSE2506N</t>
  </si>
  <si>
    <t>HELGOLAND 012N</t>
  </si>
  <si>
    <t xml:space="preserve">TSE2507AN	</t>
  </si>
  <si>
    <t>TAICHUNG 408N</t>
  </si>
  <si>
    <t xml:space="preserve">TSE2508N	</t>
  </si>
  <si>
    <t>YM INITIATIVE 336N</t>
  </si>
  <si>
    <t xml:space="preserve">TSE2509N	</t>
  </si>
  <si>
    <t>YM HORIZON 400N</t>
  </si>
  <si>
    <t xml:space="preserve">TSE2510N	</t>
  </si>
  <si>
    <t>HELGOLAND 013N</t>
  </si>
  <si>
    <t xml:space="preserve">TSE2511N	</t>
  </si>
  <si>
    <t xml:space="preserve">Above is long term schedule only , for most update version , pls check on website : </t>
  </si>
  <si>
    <t>https://e-solution.yangming.com/e-service/schedule/LongtermScheduleDetail.aspx?ftype=H&amp;svc=TSE&amp;dtn=N</t>
  </si>
  <si>
    <t xml:space="preserve">REMARK : TWKHH : KAOHSIUNG ; TWKEL:KEELUNG ; TWTXG : TAICHUNG ; HKHKG : HONGKONG </t>
  </si>
  <si>
    <t xml:space="preserve">For further information pls contact with : </t>
  </si>
  <si>
    <r>
      <rPr>
        <sz val="9"/>
        <color rgb="FF000000"/>
        <rFont val="Arial"/>
      </rPr>
      <t xml:space="preserve">Sales team Hai Phong : </t>
    </r>
    <r>
      <rPr>
        <b/>
        <sz val="9"/>
        <color rgb="FF000000"/>
        <rFont val="Arial"/>
      </rPr>
      <t xml:space="preserve">hph-sales@vn.yangming.com </t>
    </r>
  </si>
  <si>
    <t>Customer Service team :</t>
  </si>
  <si>
    <t>Mr. Huy 0904276211 / steven.hq.nguyen@vn.yangming.com</t>
  </si>
  <si>
    <t>Ms Lệ / leah.lt.pham@vn.yangming.com</t>
  </si>
  <si>
    <t>Mr. Toàn 0936717988 / ken.ta.do@vn.yangming.com</t>
  </si>
  <si>
    <t>Ms Yến / yuna.yd.ho@vn.yangming.com</t>
  </si>
  <si>
    <t>Mr. Hoang  0902284318 / frank.hm.nguyen@vn.yangming.com</t>
  </si>
  <si>
    <t>Ms Trang / kelly.tt.le@vn.yangming.com</t>
  </si>
  <si>
    <t>Mr. Hùng 0936726560 / bryan.hm.tran@vn.yangming.com</t>
  </si>
  <si>
    <t>Ms Thảo / hannah.ttt.nguyen@vn.yangming.com</t>
  </si>
  <si>
    <r>
      <rPr>
        <sz val="9"/>
        <color rgb="FF000000"/>
        <rFont val="Arial"/>
      </rPr>
      <t xml:space="preserve">Sales team Ha Noi : </t>
    </r>
    <r>
      <rPr>
        <b/>
        <sz val="9"/>
        <color rgb="FF000000"/>
        <rFont val="Arial"/>
      </rPr>
      <t xml:space="preserve">han-sales@vn.yangming.com </t>
    </r>
  </si>
  <si>
    <t>Mr. Dung - 0904132843 / jason.dt.nguyen@vn.yangming.com</t>
  </si>
  <si>
    <t>Ms Huyen/ huyna.hn.doan@vn.yangming.com</t>
  </si>
  <si>
    <t>Mr.Cuong - 0904666220 / sam.ct.nguyen@vn.yangming.com</t>
  </si>
  <si>
    <t>Ms Chinh / elise.ctt.dai@vn.yangming.com</t>
  </si>
  <si>
    <t>Mr.Duoc -  0948823896 / alex.dv.le@vn.yangming.com</t>
  </si>
  <si>
    <t>Ms Linh / lynn.lt.le@vn.yangming.com</t>
  </si>
  <si>
    <t>Mr. Truong - 0966934022 / henry.td.tran@vn.yangming.com</t>
  </si>
  <si>
    <t>Ms Tram / jane.th.thai@vn.yangming.com</t>
  </si>
  <si>
    <t xml:space="preserve"> Mr. Thang - 0949087377 / bruce.tx.nguyen@vn.yangming.com</t>
  </si>
  <si>
    <r>
      <t xml:space="preserve">                                         WE ALSO PROVIDE SERVICES TO: </t>
    </r>
    <r>
      <rPr>
        <b/>
        <sz val="9"/>
        <rFont val="Arial"/>
        <family val="2"/>
      </rPr>
      <t>KOREA, HONGKONG, CHINA, EUROPE, USA ...</t>
    </r>
    <r>
      <rPr>
        <sz val="9"/>
        <rFont val="Arial"/>
        <family val="2"/>
      </rPr>
      <t xml:space="preserve"> AND INBOUND SHIPMENT FROM </t>
    </r>
    <r>
      <rPr>
        <b/>
        <sz val="9"/>
        <rFont val="Arial"/>
        <family val="2"/>
      </rPr>
      <t>ASIA, EUROPE, USA</t>
    </r>
    <r>
      <rPr>
        <sz val="9"/>
        <rFont val="Arial"/>
        <family val="2"/>
      </rPr>
      <t xml:space="preserve"> …</t>
    </r>
  </si>
  <si>
    <t>Ex HaiPhong to SINGAPORE , PORT KELANG ( direct service )</t>
  </si>
  <si>
    <t>( SVC : TSE-S , SE8 ) Terminal : NAM DINH VU</t>
  </si>
  <si>
    <t>SGSIN</t>
  </si>
  <si>
    <t>MYPKG</t>
  </si>
  <si>
    <t>TOKYO TOWER 006S</t>
  </si>
  <si>
    <t xml:space="preserve">SE82506S	</t>
  </si>
  <si>
    <t>YM HORIZON 399S</t>
  </si>
  <si>
    <t xml:space="preserve">TSE2506S	</t>
  </si>
  <si>
    <t>YM HEIGHTS 389S</t>
  </si>
  <si>
    <t xml:space="preserve">SE82507S	</t>
  </si>
  <si>
    <t>YM HAWK 351S</t>
  </si>
  <si>
    <t xml:space="preserve">TSE2507S	</t>
  </si>
  <si>
    <t>https://e-solution.yangming.com/e-service/schedule/PointToPointResult.aspx?localSite=</t>
  </si>
  <si>
    <t>TOKYO TOWER 007S</t>
  </si>
  <si>
    <t xml:space="preserve">SE82508S	</t>
  </si>
  <si>
    <t>Code</t>
  </si>
  <si>
    <t>Side port</t>
  </si>
  <si>
    <t>Transit port</t>
  </si>
  <si>
    <t>Transit time</t>
  </si>
  <si>
    <t>TAICHUNG 408S</t>
  </si>
  <si>
    <t xml:space="preserve">TSE2508S	</t>
  </si>
  <si>
    <t>MYPEN</t>
  </si>
  <si>
    <t>PENANG</t>
  </si>
  <si>
    <t>15-20 days</t>
  </si>
  <si>
    <t>YM HEIGHTS 390S</t>
  </si>
  <si>
    <t xml:space="preserve">SE82509S	</t>
  </si>
  <si>
    <t>MYPGU</t>
  </si>
  <si>
    <t>PASIR GUDANG</t>
  </si>
  <si>
    <t>YM INITIATIVE 336S</t>
  </si>
  <si>
    <t xml:space="preserve">TSE2509S	</t>
  </si>
  <si>
    <t>MYBKI</t>
  </si>
  <si>
    <t>Kota Kinabalu</t>
  </si>
  <si>
    <t>TOKYO TOWER 008S</t>
  </si>
  <si>
    <t xml:space="preserve">SE82510S	</t>
  </si>
  <si>
    <t>MYBTU</t>
  </si>
  <si>
    <t>Bintulu</t>
  </si>
  <si>
    <t>YM HORIZON 400S</t>
  </si>
  <si>
    <t xml:space="preserve">TSE2510S	</t>
  </si>
  <si>
    <t>MYKCH</t>
  </si>
  <si>
    <t>Kuching</t>
  </si>
  <si>
    <t>YM HEIGHTS 391S</t>
  </si>
  <si>
    <t xml:space="preserve">SE82511S	</t>
  </si>
  <si>
    <t>MYLPK</t>
  </si>
  <si>
    <t>North Porkelang</t>
  </si>
  <si>
    <t>HELGOLAND 013S</t>
  </si>
  <si>
    <t xml:space="preserve">TSE2511S	</t>
  </si>
  <si>
    <t>IDJKT</t>
  </si>
  <si>
    <t>Jakarta</t>
  </si>
  <si>
    <t>TOKYO TOWER 009S</t>
  </si>
  <si>
    <t xml:space="preserve">SE82512S	</t>
  </si>
  <si>
    <t>IDSRG</t>
  </si>
  <si>
    <t>Semarang</t>
  </si>
  <si>
    <t>TAICHUNG 409S</t>
  </si>
  <si>
    <t xml:space="preserve">TSE2512S	</t>
  </si>
  <si>
    <t>IDSUB</t>
  </si>
  <si>
    <t>Surabaya</t>
  </si>
  <si>
    <t>YM HEIGHTS 392S</t>
  </si>
  <si>
    <t xml:space="preserve">SE82513S	</t>
  </si>
  <si>
    <t>IDBAP</t>
  </si>
  <si>
    <t>Batam</t>
  </si>
  <si>
    <t>YM INITIATIVE 337S</t>
  </si>
  <si>
    <t xml:space="preserve">TSE2513S	</t>
  </si>
  <si>
    <t>MMRGN</t>
  </si>
  <si>
    <t>Yangon</t>
  </si>
  <si>
    <t>https://e-solution.yangming.com/e-service/schedule/LongtermScheduleDetail.aspx?ftype=H&amp;svc=TSE&amp;dtn=S</t>
  </si>
  <si>
    <t>https://e-solution.yangming.com/e-service/schedule/LongtermScheduleDetail.aspx?ftype=H&amp;svc=SE8&amp;dtn=S</t>
  </si>
  <si>
    <t>REMARK : SGSIN : SINGAPORE ; MYPKG : PORT KELANG</t>
  </si>
  <si>
    <t>Yang Ming Delivers – GOOD for Life </t>
  </si>
  <si>
    <t>Hai phong office: DG Tower, No 15- Tran Phu Str., HP</t>
  </si>
  <si>
    <t>CONTAINER EX HAI PHONG TO INDONESIA ( SEA  )</t>
  </si>
  <si>
    <t xml:space="preserve"> </t>
  </si>
  <si>
    <t>Tel(84-031) 550283/84/85 Fax: 8431.550286</t>
  </si>
  <si>
    <t>FEEDER VESSEL</t>
  </si>
  <si>
    <t>CONNECTING VSL</t>
  </si>
  <si>
    <t>IDPNJ</t>
  </si>
  <si>
    <t>VOYAGE NO.</t>
  </si>
  <si>
    <t>COMMOM/YANG MING VOY NO.</t>
  </si>
  <si>
    <t xml:space="preserve"> SANTA LOUKIA 031S</t>
  </si>
  <si>
    <t xml:space="preserve">  SEGARA MAS S007</t>
  </si>
  <si>
    <t xml:space="preserve">  YM INCEPTION 127S</t>
  </si>
  <si>
    <t xml:space="preserve">  YM INSTRUCTION 224S</t>
  </si>
  <si>
    <t xml:space="preserve">  GH MISTRAL 013S</t>
  </si>
  <si>
    <t xml:space="preserve"> GREEN HORIZON 001S</t>
  </si>
  <si>
    <t xml:space="preserve">  PRINCESS OF LUCK 020S</t>
  </si>
  <si>
    <t xml:space="preserve"> SEGARA MAS S008</t>
  </si>
  <si>
    <t xml:space="preserve"> YM INCEPTION 128S</t>
  </si>
  <si>
    <t xml:space="preserve">  YM HARMONY 300S</t>
  </si>
  <si>
    <t xml:space="preserve"> GH MISTRAL 014S</t>
  </si>
  <si>
    <t xml:space="preserve"> GREEN HORIZON 002S</t>
  </si>
  <si>
    <t xml:space="preserve">  YM INTELLIGENT 140S</t>
  </si>
  <si>
    <t xml:space="preserve"> SEGARA MAS S009</t>
  </si>
  <si>
    <t xml:space="preserve"> YM INCEPTION 129S</t>
  </si>
  <si>
    <t xml:space="preserve">  YM INSTRUCTION 225S</t>
  </si>
  <si>
    <t xml:space="preserve"> GH MISTRAL 015S</t>
  </si>
  <si>
    <t xml:space="preserve"> GREEN HORIZON 003S</t>
  </si>
  <si>
    <t xml:space="preserve">  PRINCESS OF LUCK 021S</t>
  </si>
  <si>
    <t xml:space="preserve"> SEGARA MAS  S010</t>
  </si>
  <si>
    <t xml:space="preserve"> YM INCEPTION 130S</t>
  </si>
  <si>
    <t xml:space="preserve">  YM HARMONY  301S</t>
  </si>
  <si>
    <t xml:space="preserve">  GH MISTRAL 016S</t>
  </si>
  <si>
    <t xml:space="preserve">  GREEN HORIZON 004S</t>
  </si>
  <si>
    <t xml:space="preserve">  YM INTELLIGENT 141S</t>
  </si>
  <si>
    <t xml:space="preserve">  SEGARA MAS S011</t>
  </si>
  <si>
    <t xml:space="preserve"> YM INCEPTION 131S</t>
  </si>
  <si>
    <t xml:space="preserve">  YM INSTRUCTION 226S</t>
  </si>
  <si>
    <t xml:space="preserve">  GH MISTRAL</t>
  </si>
  <si>
    <t xml:space="preserve"> GREEN HORIZON  005S</t>
  </si>
  <si>
    <t xml:space="preserve">  PRINCESS OF LUCK 022S</t>
  </si>
  <si>
    <t>SEGARA MAS</t>
  </si>
  <si>
    <t xml:space="preserve">  YM INCEPTION 132S</t>
  </si>
  <si>
    <t xml:space="preserve"> YM HARMONY 302S</t>
  </si>
  <si>
    <t>REMARKS : MYPKG - PORT KELANG  ; IDJKT - JAKARTA ; IDSUB - SURABAYA ; IDSRG - SEMARANG</t>
  </si>
  <si>
    <t>For further information pls contact with Mr. huy:0904.276.211, Mr TOAN: 0936.717.988, Mr HOANG 0902.284.318; Mr. Hung: 0122.831.1495</t>
  </si>
  <si>
    <t>CONTAINER EX HAI PHONG TO INDONESIA ( SE5  )</t>
  </si>
  <si>
    <t>IDBLW</t>
  </si>
  <si>
    <t xml:space="preserve"> YM HORIZON  300S</t>
  </si>
  <si>
    <t xml:space="preserve"> GREEN HORIZON  006S</t>
  </si>
  <si>
    <t xml:space="preserve">  YM INTELLIGENT 142S</t>
  </si>
  <si>
    <t xml:space="preserve"> MATHU BHUM 225S</t>
  </si>
  <si>
    <t xml:space="preserve">  YM INCEPTION 133S</t>
  </si>
  <si>
    <t xml:space="preserve"> YM INSTRUCTION 227S</t>
  </si>
  <si>
    <t xml:space="preserve"> YM HORIZON  301S</t>
  </si>
  <si>
    <t xml:space="preserve"> GREEN HORIZON  007S</t>
  </si>
  <si>
    <t xml:space="preserve"> YM HEIGHTS 273S</t>
  </si>
  <si>
    <t xml:space="preserve"> MATHU BHUM 226S</t>
  </si>
  <si>
    <t xml:space="preserve">  YM INCEPTION 134S</t>
  </si>
  <si>
    <t xml:space="preserve"> YM HARMONY 303S</t>
  </si>
  <si>
    <t xml:space="preserve"> YM HORIZON  302S</t>
  </si>
  <si>
    <t xml:space="preserve"> GREEN HORIZON  008S</t>
  </si>
  <si>
    <t xml:space="preserve">  YM INTELLIGENT 143S</t>
  </si>
  <si>
    <t xml:space="preserve"> MATHU BHUM 227S</t>
  </si>
  <si>
    <t xml:space="preserve">  YM INCEPTION 135S</t>
  </si>
  <si>
    <t xml:space="preserve"> vessel unknow) To be notified</t>
  </si>
  <si>
    <t xml:space="preserve"> YM HORIZON  303S</t>
  </si>
  <si>
    <t xml:space="preserve"> GREEN HORIZON  009S</t>
  </si>
  <si>
    <t xml:space="preserve"> YM INSTRUCTION 228S</t>
  </si>
  <si>
    <t xml:space="preserve"> MATHU BHUM 228S</t>
  </si>
  <si>
    <t xml:space="preserve">  YM INCEPTION 136S</t>
  </si>
  <si>
    <t xml:space="preserve">  YM HEIGHTS 274S</t>
  </si>
  <si>
    <t xml:space="preserve"> YM HORIZON  304S</t>
  </si>
  <si>
    <t xml:space="preserve"> GREEN HORIZON  010S</t>
  </si>
  <si>
    <t xml:space="preserve">  YM HARMONY 304S</t>
  </si>
  <si>
    <t xml:space="preserve"> MATHU BHUM 229S</t>
  </si>
  <si>
    <t xml:space="preserve">  YM INCEPTION 137S</t>
  </si>
  <si>
    <t xml:space="preserve"> YM INTELLIGENT  144S</t>
  </si>
  <si>
    <t xml:space="preserve"> YM HORIZON  305S</t>
  </si>
  <si>
    <t xml:space="preserve"> GREEN HORIZON  011S</t>
  </si>
  <si>
    <t xml:space="preserve">  (vessel unknow) To be notified</t>
  </si>
  <si>
    <t xml:space="preserve"> MATHU BHUM 230S</t>
  </si>
  <si>
    <t xml:space="preserve">  YM INCEPTION 138S</t>
  </si>
  <si>
    <t>Ex HaiPhong to QINGDAO ( direct service )</t>
  </si>
  <si>
    <t>( SVC : CVX-E ) Terminal : NAM DINH VU</t>
  </si>
  <si>
    <t>CNTAO</t>
  </si>
  <si>
    <t>CA MANILA 2504E</t>
  </si>
  <si>
    <t xml:space="preserve">CVX2507E	</t>
  </si>
  <si>
    <t>CA SHANGHAI 2503E</t>
  </si>
  <si>
    <t>CVX2508E</t>
  </si>
  <si>
    <t>https://e-solution.yangming.com/e-service/schedule/LongtermScheduleDetail.aspx?ftype=H&amp;svc=CVX&amp;dtn=E</t>
  </si>
  <si>
    <t>REMARK : CNTAO : QINGDAO</t>
  </si>
  <si>
    <t>( SVC: JKX-N ) Terminal : VIP GREEN PORT</t>
  </si>
  <si>
    <t>CNSHK</t>
  </si>
  <si>
    <t>JPOSA</t>
  </si>
  <si>
    <t>JPUKB</t>
  </si>
  <si>
    <t>TS GUANGZHOU 25005N</t>
  </si>
  <si>
    <t xml:space="preserve">JKX2512N	</t>
  </si>
  <si>
    <t>YM INAUGURATION 315N</t>
  </si>
  <si>
    <t xml:space="preserve">JKX2513N	</t>
  </si>
  <si>
    <t>INTERASIA FORWARD N164</t>
  </si>
  <si>
    <t xml:space="preserve">JKX2514N	</t>
  </si>
  <si>
    <t>TS GUANGZHOU 25006N</t>
  </si>
  <si>
    <t xml:space="preserve">JKX2515N	</t>
  </si>
  <si>
    <t>https://e-solution.yangming.com/e-service/schedule/LongtermScheduleDetail.aspx?ftype=H&amp;svc=JKX&amp;dtn=N</t>
  </si>
  <si>
    <t>REMARKS :  HKHKG : HONGKONG ; CNSHK : SHEKOU ; JPOSA : OSAKA ; JPUKB : KOBE</t>
  </si>
  <si>
    <r>
      <t xml:space="preserve">                                         WE ALSO PROVIDE SERVICES TO: </t>
    </r>
    <r>
      <rPr>
        <b/>
        <sz val="11"/>
        <rFont val="Arial"/>
        <family val="2"/>
      </rPr>
      <t>KOREA, HONGKONG, CHINA, EUROPE, USA ...</t>
    </r>
    <r>
      <rPr>
        <sz val="11"/>
        <rFont val="Arial"/>
        <family val="2"/>
      </rPr>
      <t xml:space="preserve"> AND INBOUND SHIPMENT FROM </t>
    </r>
    <r>
      <rPr>
        <b/>
        <sz val="11"/>
        <rFont val="Arial"/>
        <family val="2"/>
      </rPr>
      <t>ASIA, EUROPE, USA</t>
    </r>
    <r>
      <rPr>
        <sz val="11"/>
        <rFont val="Arial"/>
        <family val="2"/>
      </rPr>
      <t xml:space="preserve"> …</t>
    </r>
  </si>
  <si>
    <t>EX HAI PHONG TO JAPAN</t>
  </si>
  <si>
    <r>
      <t xml:space="preserve">SERVICE: VNHPH - </t>
    </r>
    <r>
      <rPr>
        <b/>
        <sz val="10"/>
        <rFont val=".VnArial"/>
      </rPr>
      <t>TSE(N)</t>
    </r>
    <r>
      <rPr>
        <sz val="10"/>
        <rFont val=".VnArial"/>
      </rPr>
      <t xml:space="preserve"> - TWKHH - </t>
    </r>
    <r>
      <rPr>
        <b/>
        <sz val="10"/>
        <rFont val=".VnArial"/>
      </rPr>
      <t>JTC(N)</t>
    </r>
    <r>
      <rPr>
        <sz val="10"/>
        <rFont val=".VnArial"/>
      </rPr>
      <t xml:space="preserve"> - JPTYO/YOK/NGO/OSA/UKB</t>
    </r>
  </si>
  <si>
    <r>
      <t xml:space="preserve">VNHPH - </t>
    </r>
    <r>
      <rPr>
        <b/>
        <sz val="10"/>
        <rFont val="Arial"/>
        <family val="2"/>
      </rPr>
      <t>JKX(N)</t>
    </r>
    <r>
      <rPr>
        <sz val="10"/>
        <rFont val="Arial"/>
        <family val="2"/>
      </rPr>
      <t xml:space="preserve"> - CNSHK - </t>
    </r>
    <r>
      <rPr>
        <b/>
        <sz val="10"/>
        <rFont val="Arial"/>
        <family val="2"/>
      </rPr>
      <t>PAS(N)</t>
    </r>
    <r>
      <rPr>
        <sz val="10"/>
        <rFont val="Arial"/>
        <family val="2"/>
      </rPr>
      <t xml:space="preserve"> - JPMOJ/JPHKT</t>
    </r>
  </si>
  <si>
    <t xml:space="preserve"> FEEDER VESSEL</t>
  </si>
  <si>
    <t xml:space="preserve">TWKHH </t>
  </si>
  <si>
    <t>JPTYO</t>
  </si>
  <si>
    <t>JPYOK</t>
  </si>
  <si>
    <t>JPNGO</t>
  </si>
  <si>
    <t>HORAI BRIDGE 207N</t>
  </si>
  <si>
    <t xml:space="preserve">JTC2505N	</t>
  </si>
  <si>
    <t>YM IMPROVEMENT 256N</t>
  </si>
  <si>
    <t xml:space="preserve">JTC2506N	</t>
  </si>
  <si>
    <t>YM INCEPTION 229N</t>
  </si>
  <si>
    <t xml:space="preserve">JTC2507N	</t>
  </si>
  <si>
    <t>YM IMMENSE 389N</t>
  </si>
  <si>
    <t xml:space="preserve">JTC2508N	</t>
  </si>
  <si>
    <t>HORAI BRIDGE 208N</t>
  </si>
  <si>
    <t xml:space="preserve">JTC2509N	</t>
  </si>
  <si>
    <t>YM IMPROVEMENT 257N</t>
  </si>
  <si>
    <t xml:space="preserve">JTC2510N	</t>
  </si>
  <si>
    <t>YM INCEPTION 230N</t>
  </si>
  <si>
    <t xml:space="preserve">JTC2511N	</t>
  </si>
  <si>
    <t>YM IMMENSE 390N</t>
  </si>
  <si>
    <t xml:space="preserve">JTC2512N	</t>
  </si>
  <si>
    <t>JPMOJ</t>
  </si>
  <si>
    <t>JPHKT</t>
  </si>
  <si>
    <t>TS HOCHIMINH 25004N</t>
  </si>
  <si>
    <t xml:space="preserve">PAS2512N	</t>
  </si>
  <si>
    <t>YM CERTAINTY 070N</t>
  </si>
  <si>
    <t xml:space="preserve">PAS2513N	</t>
  </si>
  <si>
    <t>WAN HAI 322 N044</t>
  </si>
  <si>
    <t xml:space="preserve">PAS2514N	</t>
  </si>
  <si>
    <t>TS HOCHIMINH 25005N</t>
  </si>
  <si>
    <t xml:space="preserve">PAS2515N	</t>
  </si>
  <si>
    <t>REMARK : TWKHH : KAOHSIUNG ; JPTYO : TOKYO ; JPNGO : NAGOYA ; JPYOK : YOKOHAMA ; JPOSA : OSAKA ; JPUKB : KOBE ; JPMOJ : MOJI ; JPHKT : HAKATA</t>
  </si>
  <si>
    <t>EX HAI PHONG TO THAILAND</t>
  </si>
  <si>
    <r>
      <t xml:space="preserve">SERVICE: VNHPH - </t>
    </r>
    <r>
      <rPr>
        <b/>
        <sz val="10"/>
        <rFont val=".VnArial"/>
      </rPr>
      <t>TSE(N)</t>
    </r>
    <r>
      <rPr>
        <sz val="10"/>
        <rFont val=".VnArial"/>
      </rPr>
      <t xml:space="preserve"> - TWKHH - </t>
    </r>
    <r>
      <rPr>
        <b/>
        <sz val="10"/>
        <rFont val=".VnArial"/>
      </rPr>
      <t>JTC(S)</t>
    </r>
    <r>
      <rPr>
        <sz val="10"/>
        <rFont val=".VnArial"/>
      </rPr>
      <t xml:space="preserve"> - THBKK/LCB</t>
    </r>
  </si>
  <si>
    <t>THLCB</t>
  </si>
  <si>
    <t>THBKK</t>
  </si>
  <si>
    <t>YM IMMENSE 389S</t>
  </si>
  <si>
    <t xml:space="preserve">JTC2508S	</t>
  </si>
  <si>
    <t>HORAI BRIDGE 208S</t>
  </si>
  <si>
    <t xml:space="preserve">JTC2509S	</t>
  </si>
  <si>
    <t>YM IMPROVEMENT 257S</t>
  </si>
  <si>
    <t xml:space="preserve">JTC2510S	</t>
  </si>
  <si>
    <t>YM INCEPTION 230S</t>
  </si>
  <si>
    <t xml:space="preserve">JTC2511S	</t>
  </si>
  <si>
    <t>YM IMMENSE 390S</t>
  </si>
  <si>
    <t xml:space="preserve">JTC2512S	</t>
  </si>
  <si>
    <t>HORAI BRIDGE 209S</t>
  </si>
  <si>
    <t xml:space="preserve">JTC2513S	</t>
  </si>
  <si>
    <t>YM IMPROVEMENT 258S</t>
  </si>
  <si>
    <t xml:space="preserve">JTC2514S	</t>
  </si>
  <si>
    <t>YM INCEPTION 231S</t>
  </si>
  <si>
    <t xml:space="preserve">JTC2515S	</t>
  </si>
  <si>
    <t>REMARK : TWKHH : KAOHSIUNG ; THBKK : BANGKOK ; THLCB : LAEM CHABANG</t>
  </si>
  <si>
    <t>EX HAI PHONG TO PHILLIPINE</t>
  </si>
  <si>
    <r>
      <t xml:space="preserve">SERVICE: VNHPH - </t>
    </r>
    <r>
      <rPr>
        <b/>
        <sz val="10"/>
        <rFont val=".VnArial"/>
      </rPr>
      <t>TSE(N)</t>
    </r>
    <r>
      <rPr>
        <sz val="10"/>
        <rFont val=".VnArial"/>
      </rPr>
      <t xml:space="preserve"> - TWKHH - TPE(S) - PHMNN</t>
    </r>
  </si>
  <si>
    <r>
      <t xml:space="preserve">SERVICE: VNHPH - </t>
    </r>
    <r>
      <rPr>
        <b/>
        <sz val="10"/>
        <rFont val=".VnArial"/>
      </rPr>
      <t>TSE(N)</t>
    </r>
    <r>
      <rPr>
        <sz val="10"/>
        <rFont val=".VnArial"/>
      </rPr>
      <t xml:space="preserve"> - TWKHH - TPS(S) - PHMNS</t>
    </r>
  </si>
  <si>
    <t>PHMNN</t>
  </si>
  <si>
    <t xml:space="preserve"> SMOOTH SAILING 014S</t>
  </si>
  <si>
    <t xml:space="preserve">TPE2509S	</t>
  </si>
  <si>
    <t xml:space="preserve"> SMOOTH SAILING 015S</t>
  </si>
  <si>
    <t xml:space="preserve">TPE2510S	</t>
  </si>
  <si>
    <t xml:space="preserve"> SMOOTH SAILING 016S</t>
  </si>
  <si>
    <t xml:space="preserve">TPE2511S	</t>
  </si>
  <si>
    <t xml:space="preserve"> SMOOTH SAILING 017S</t>
  </si>
  <si>
    <t xml:space="preserve">TPE2512S	</t>
  </si>
  <si>
    <t xml:space="preserve"> SMOOTH SAILING 018S</t>
  </si>
  <si>
    <t xml:space="preserve">TPE2513S	</t>
  </si>
  <si>
    <t xml:space="preserve"> SMOOTH SAILING 019S</t>
  </si>
  <si>
    <t xml:space="preserve">TPE2514S	</t>
  </si>
  <si>
    <t xml:space="preserve"> SMOOTH SAILING 020S</t>
  </si>
  <si>
    <t xml:space="preserve">TPE2515S	</t>
  </si>
  <si>
    <t xml:space="preserve"> SMOOTH SAILING 021S</t>
  </si>
  <si>
    <t xml:space="preserve">TPE2516S	</t>
  </si>
  <si>
    <t>WAN HAI 369 S013</t>
  </si>
  <si>
    <t xml:space="preserve">TPS2509S	</t>
  </si>
  <si>
    <t>WAN HAI 355 S038</t>
  </si>
  <si>
    <t xml:space="preserve">TPS2510S	</t>
  </si>
  <si>
    <t>WAN HAI 369 S014</t>
  </si>
  <si>
    <t xml:space="preserve">TPS2511S	</t>
  </si>
  <si>
    <t>WAN HAI 355 S039</t>
  </si>
  <si>
    <t xml:space="preserve">TPS2512S	</t>
  </si>
  <si>
    <t>WAN HAI 369 S015</t>
  </si>
  <si>
    <t xml:space="preserve">TPS2513S	</t>
  </si>
  <si>
    <t>WAN HAI 355 S040</t>
  </si>
  <si>
    <t xml:space="preserve">TPS2514S	</t>
  </si>
  <si>
    <t>WAN HAI 369 S016</t>
  </si>
  <si>
    <t xml:space="preserve">TPS2515S	</t>
  </si>
  <si>
    <t>WAN HAI 355 S041</t>
  </si>
  <si>
    <t xml:space="preserve">TPS2516S	</t>
  </si>
  <si>
    <t>REMARK : TWKHH : KAOHSIUNG ; PHMNN : MANILA NORTH ; PHMNS : MANILA SOUTH</t>
  </si>
  <si>
    <t xml:space="preserve">                  </t>
  </si>
  <si>
    <t>DG TOWER 15 Tran Phu, Hai Phong City, VN</t>
  </si>
  <si>
    <r>
      <t xml:space="preserve">CONTAINER EX HAI PHONG TO INDONESIA </t>
    </r>
    <r>
      <rPr>
        <i/>
        <sz val="10"/>
        <rFont val="Tahoma"/>
        <family val="2"/>
      </rPr>
      <t>(VIA KHH)</t>
    </r>
    <r>
      <rPr>
        <b/>
        <sz val="10"/>
        <rFont val="Tahoma"/>
        <family val="2"/>
      </rPr>
      <t xml:space="preserve"> </t>
    </r>
    <r>
      <rPr>
        <b/>
        <u/>
        <sz val="10"/>
        <rFont val="Tahoma"/>
        <family val="2"/>
      </rPr>
      <t>- THI SVC</t>
    </r>
  </si>
  <si>
    <t>Tel: 84-31-3550283/4/5   Fax: 84-31-3550286</t>
  </si>
  <si>
    <t>Website: www.yml.com.tw</t>
  </si>
  <si>
    <t>KHH</t>
  </si>
  <si>
    <t>MOTHER VESSEL</t>
  </si>
  <si>
    <t xml:space="preserve"> YM INTELLIGENT 135N</t>
  </si>
  <si>
    <t xml:space="preserve"> VNL RUBY 18005S </t>
  </si>
  <si>
    <t xml:space="preserve"> WARNOW BOATSWAIN 008N</t>
  </si>
  <si>
    <t xml:space="preserve"> PRINCESS OF LUCK 016S </t>
  </si>
  <si>
    <t xml:space="preserve"> SIMA SADAF 007N</t>
  </si>
  <si>
    <t xml:space="preserve"> IBN AL ABBAR 152S </t>
  </si>
  <si>
    <t>YM INITIATIVE 201N</t>
  </si>
  <si>
    <t xml:space="preserve">  VNL RUBY 18006S</t>
  </si>
  <si>
    <t xml:space="preserve"> YM INTELLIGENT 136N</t>
  </si>
  <si>
    <t xml:space="preserve"> PRINCESS OF LUCK  017S</t>
  </si>
  <si>
    <t xml:space="preserve"> YM INSTRUCTION 221N</t>
  </si>
  <si>
    <t xml:space="preserve"> IBN AL ABBAR 153S</t>
  </si>
  <si>
    <t xml:space="preserve"> SIMA SADAF 008N</t>
  </si>
  <si>
    <t>VNL RUBY 18007S</t>
  </si>
  <si>
    <t>REMARK : CNSHA : SHANGHAI ; CNNGB : NINGBO ; CNXGG : XINGANG ; CNDLC : DALIAN ; CNTAO : QINGDAO ; CNLYG : LIANYUNGANG</t>
  </si>
  <si>
    <t xml:space="preserve">THIS SCHEDULE SUBJECT TO CHANGE WITH OR WITHOUT PRIOR NOTICE. </t>
  </si>
  <si>
    <t>For further information pls contact with Mr.huy:0904.276.211, Mr TOAN: 0936.717.988, Mr Hoang 0902.284.318; Mr. Hung: 0122.831.1495</t>
  </si>
  <si>
    <t>CONTAINER EX HAI PHONG TO INDONESIA ( ITS )</t>
  </si>
  <si>
    <t>SANTA LOUKIA 020S</t>
  </si>
  <si>
    <t xml:space="preserve">  STAR OF LUCK  87E</t>
  </si>
  <si>
    <t>SIMA SADAF 005S</t>
  </si>
  <si>
    <t>YM INCEPTION 116S</t>
  </si>
  <si>
    <t>skip</t>
  </si>
  <si>
    <t>YM INITIATIVE 199S</t>
  </si>
  <si>
    <t>SANTA LOUKIA 021S</t>
  </si>
  <si>
    <t>YM INTELLIGENT  134S</t>
  </si>
  <si>
    <t>YM INCEPTION 117S</t>
  </si>
  <si>
    <t xml:space="preserve"> STAR OF LUCK 88E</t>
  </si>
  <si>
    <t>WARNOW BOATSWAIN 007S</t>
  </si>
  <si>
    <t>SANTA LOUKIA 022S</t>
  </si>
  <si>
    <t xml:space="preserve">  MOUNT GOUGH 002E</t>
  </si>
  <si>
    <t>SIMA SADAF 006S</t>
  </si>
  <si>
    <t>YM INCEPTION 118S</t>
  </si>
  <si>
    <t xml:space="preserve"> ALIDRA 01819E</t>
  </si>
  <si>
    <t xml:space="preserve"> YM INITIATIVE 200S</t>
  </si>
  <si>
    <t xml:space="preserve"> SANTA LOUKIA 023S</t>
  </si>
  <si>
    <t xml:space="preserve"> STAR OF LUCK  89E</t>
  </si>
  <si>
    <t>YM INTELLIGENT 135S</t>
  </si>
  <si>
    <t xml:space="preserve"> YM INCEPTION  119S</t>
  </si>
  <si>
    <t xml:space="preserve">  MOUNT GOUGH 003E</t>
  </si>
  <si>
    <t xml:space="preserve"> YM INSTRUCTION 220S </t>
  </si>
  <si>
    <t>SANTA LOUKIA   024S</t>
  </si>
  <si>
    <t xml:space="preserve"> ALIDRA 01822E</t>
  </si>
  <si>
    <t>SIMA SADAF 007S</t>
  </si>
  <si>
    <t xml:space="preserve">  YM INCEPTION 120S</t>
  </si>
  <si>
    <t xml:space="preserve">  STAR OF LUCK  90E</t>
  </si>
  <si>
    <t xml:space="preserve">YM INITIATIVE  201S </t>
  </si>
  <si>
    <t xml:space="preserve">  SANTA LOUKIA 025S</t>
  </si>
  <si>
    <t xml:space="preserve"> MOUNT GOUGH  004E</t>
  </si>
  <si>
    <t xml:space="preserve">YM INTELLIGENT 136S </t>
  </si>
  <si>
    <t xml:space="preserve">  YM INCEPTION 121S</t>
  </si>
  <si>
    <t xml:space="preserve"> ALIDRA  01825E</t>
  </si>
  <si>
    <t xml:space="preserve">YM INSTRUCTION   221S </t>
  </si>
  <si>
    <t xml:space="preserve">  SANTA LOUKIA 026S</t>
  </si>
  <si>
    <t xml:space="preserve">  STAR OF LUCK 091E</t>
  </si>
  <si>
    <t>SIMA SADAF 008S</t>
  </si>
  <si>
    <t xml:space="preserve">  YM INCEPTION  122S</t>
  </si>
  <si>
    <t xml:space="preserve"> YM INITIATIVE  202S </t>
  </si>
  <si>
    <t xml:space="preserve"> SANTA LOUKIA  027S</t>
  </si>
  <si>
    <t xml:space="preserve"> YM INTELLIGENT  137S </t>
  </si>
  <si>
    <t xml:space="preserve"> YM INCEPTION 123S</t>
  </si>
  <si>
    <t xml:space="preserve"> YM INSTRUCTION  222S </t>
  </si>
  <si>
    <t>REMARKS : TWKHH - KAOHSIUNG  ; IDJKT - JAKARTA ; IDSUB - SURABAYA ; IDSRG - SEMARANG</t>
  </si>
  <si>
    <t>CONTAINER EX HAI PHONG TO</t>
  </si>
  <si>
    <t>MALAYSIA, MYANMAR</t>
  </si>
  <si>
    <t>SE4 A</t>
  </si>
  <si>
    <t xml:space="preserve">YM INCEPTION </t>
  </si>
  <si>
    <t>104S</t>
  </si>
  <si>
    <t>SINAR BATAM 026N</t>
  </si>
  <si>
    <t xml:space="preserve">YM HEIGHTS </t>
  </si>
  <si>
    <t>244S</t>
  </si>
  <si>
    <t xml:space="preserve">SANTA LOUKIA </t>
  </si>
  <si>
    <t>009S</t>
  </si>
  <si>
    <t xml:space="preserve">(vessel unknow) To be notified </t>
  </si>
  <si>
    <t xml:space="preserve">YM HORIZON </t>
  </si>
  <si>
    <t>273S</t>
  </si>
  <si>
    <t>105S</t>
  </si>
  <si>
    <t>CAPE FLORES 070N</t>
  </si>
  <si>
    <t xml:space="preserve">YM INTELLIGENT </t>
  </si>
  <si>
    <t>128S</t>
  </si>
  <si>
    <t>010S</t>
  </si>
  <si>
    <t>SINAR BATAM 028N</t>
  </si>
  <si>
    <t xml:space="preserve">YM INSTRUCTION </t>
  </si>
  <si>
    <t>207S</t>
  </si>
  <si>
    <t>106S</t>
  </si>
  <si>
    <t>245S</t>
  </si>
  <si>
    <t>011S</t>
  </si>
  <si>
    <t>CAPE FLORES 072N</t>
  </si>
  <si>
    <t>274S</t>
  </si>
  <si>
    <t>107S</t>
  </si>
  <si>
    <t>SINAR BATAM 030N</t>
  </si>
  <si>
    <t>129S</t>
  </si>
  <si>
    <t>012S</t>
  </si>
  <si>
    <t>208S</t>
  </si>
  <si>
    <t>108S</t>
  </si>
  <si>
    <t>CAPE FLORES 074N</t>
  </si>
  <si>
    <t>246S</t>
  </si>
  <si>
    <t>013S</t>
  </si>
  <si>
    <t>SINAR BATAM 032N</t>
  </si>
  <si>
    <t>275S</t>
  </si>
  <si>
    <t>109S</t>
  </si>
  <si>
    <t>CAPE FLORES 075N</t>
  </si>
  <si>
    <t>130S</t>
  </si>
  <si>
    <t>014S</t>
  </si>
  <si>
    <t>SINAR BATAM 033N</t>
  </si>
  <si>
    <t>209S</t>
  </si>
  <si>
    <t>Remarks : SGSIN - Singapore ; MYPKG - Port Klang; MMRGN: YANGON (AWPT)</t>
  </si>
  <si>
    <t xml:space="preserve">For further information pls contact with Mr.huy:0904.276.211,Mr TOAN: 0936.717.988, Mr HOANG: 0902.284.318
</t>
  </si>
  <si>
    <t>206S</t>
  </si>
  <si>
    <t xml:space="preserve">Blank sailing </t>
  </si>
  <si>
    <t>SE4C</t>
  </si>
  <si>
    <t>CAPE FLORES 069N</t>
  </si>
  <si>
    <t>SINAR BATAM 027N</t>
  </si>
  <si>
    <t xml:space="preserve"> (vessel unknow) To be notified</t>
  </si>
  <si>
    <t>CAPE FLORES 071N</t>
  </si>
  <si>
    <t>SINAR BATAM 029N</t>
  </si>
  <si>
    <t>CAPE FLORES 073N</t>
  </si>
  <si>
    <t>SINAR BATAM 031N</t>
  </si>
  <si>
    <t>Remarks : SGSIN - Singapore ; MYPKG - Port Klang; MMYGN: YANGON (AWPT)</t>
  </si>
  <si>
    <t>MALAYSIA SIDE PORT</t>
  </si>
  <si>
    <t>MYPAG</t>
  </si>
  <si>
    <t>MYTMP</t>
  </si>
  <si>
    <t>MYTWU</t>
  </si>
  <si>
    <t>MYSDK</t>
  </si>
  <si>
    <t>BNMUA</t>
  </si>
  <si>
    <t>MYLBU</t>
  </si>
  <si>
    <t xml:space="preserve"> YM INSTRUCTION 198S</t>
  </si>
  <si>
    <t>SALAM MULIA</t>
  </si>
  <si>
    <t>KMS</t>
  </si>
  <si>
    <t>KOTA HARUM</t>
  </si>
  <si>
    <t>WKL</t>
  </si>
  <si>
    <t>ASIATIC BAY</t>
  </si>
  <si>
    <t>BMY</t>
  </si>
  <si>
    <t>SALAM MESRA</t>
  </si>
  <si>
    <t>SCF</t>
  </si>
  <si>
    <t>MTT KINABALU</t>
  </si>
  <si>
    <t>WKB</t>
  </si>
  <si>
    <t>MTT PASIR GUDANG</t>
  </si>
  <si>
    <t>WBK</t>
  </si>
  <si>
    <t>MTT PORT KLANG</t>
  </si>
  <si>
    <t>WST</t>
  </si>
  <si>
    <t xml:space="preserve"> YM INTERACTION 120S</t>
  </si>
  <si>
    <t>MTT BINTULU</t>
  </si>
  <si>
    <t>MTT PULAU PINANG</t>
  </si>
  <si>
    <t>KOTA HORMAT</t>
  </si>
  <si>
    <t>MTT TAWAU</t>
  </si>
  <si>
    <t>MTT MUARA</t>
  </si>
  <si>
    <t>MTT KUCHING</t>
  </si>
  <si>
    <t>YM INSTRUCTION 199S</t>
  </si>
  <si>
    <t>ASIATIC BAYKOTA HORMAT</t>
  </si>
  <si>
    <t>IBN AL ABBAR 130S</t>
  </si>
  <si>
    <t>notify later</t>
  </si>
  <si>
    <t>YM IMMENSE 214S</t>
  </si>
  <si>
    <t>YM INTELLIGENT 122S</t>
  </si>
  <si>
    <t>YM INSTRUCTION 201S</t>
  </si>
  <si>
    <t>IBN AL ABBAR 131S</t>
  </si>
  <si>
    <t>Remarks : SGSIN - Singapore ; MYPKG - Port Klang ; MYPEN - Penang, MMYGN: YANGON (AWPT)</t>
  </si>
  <si>
    <t>MYTMP: TANJUNG MANIS; MYKCH: KUCHING; MYBKI: KOTA KINABALU; MYTWU: TAWAU ; BNMUA: Muara</t>
  </si>
  <si>
    <t>Haiphong office: R. 603, DG TOWER , 15 TRANPHU, HP</t>
  </si>
  <si>
    <t xml:space="preserve"> Containers Ex HaiPhong to HONGKONG, TAIWAN</t>
  </si>
  <si>
    <t>Tel: 8431. 550283/84/85 Fax: 8431.550286</t>
  </si>
  <si>
    <t>( SVC: THI )</t>
  </si>
  <si>
    <t>Website: www.yangming.com</t>
  </si>
  <si>
    <t>CONNECTING VESSEL</t>
  </si>
  <si>
    <t xml:space="preserve">WARNOW BOATSWAIN </t>
  </si>
  <si>
    <t>004N</t>
  </si>
  <si>
    <t>(-)</t>
  </si>
  <si>
    <t xml:space="preserve">PRINCESS OF LUCK </t>
  </si>
  <si>
    <t xml:space="preserve">011S </t>
  </si>
  <si>
    <t xml:space="preserve">MAERSK ATLANTIC </t>
  </si>
  <si>
    <t>802B</t>
  </si>
  <si>
    <t xml:space="preserve">YM INITIATIVE </t>
  </si>
  <si>
    <t>197N</t>
  </si>
  <si>
    <t xml:space="preserve">IBN AL ABBAR </t>
  </si>
  <si>
    <t xml:space="preserve">147S </t>
  </si>
  <si>
    <t xml:space="preserve">CONTSHIP WIN </t>
  </si>
  <si>
    <t>003B</t>
  </si>
  <si>
    <t>132N</t>
  </si>
  <si>
    <t xml:space="preserve">KYOTO TOWER </t>
  </si>
  <si>
    <t>18004S</t>
  </si>
  <si>
    <t xml:space="preserve">MAERSK ABERDEEN </t>
  </si>
  <si>
    <t>YM INSTRUCTION</t>
  </si>
  <si>
    <t>216N</t>
  </si>
  <si>
    <t xml:space="preserve">ITALIAN EXPRESS </t>
  </si>
  <si>
    <t>18003B</t>
  </si>
  <si>
    <t xml:space="preserve">SIMA SADAF </t>
  </si>
  <si>
    <t>148S</t>
  </si>
  <si>
    <t xml:space="preserve">803B </t>
  </si>
  <si>
    <t>198N</t>
  </si>
  <si>
    <t>18005S</t>
  </si>
  <si>
    <t>004B</t>
  </si>
  <si>
    <t>008N</t>
  </si>
  <si>
    <t>803B</t>
  </si>
  <si>
    <t>217N</t>
  </si>
  <si>
    <t>149S</t>
  </si>
  <si>
    <t>18004B</t>
  </si>
  <si>
    <t>005N</t>
  </si>
  <si>
    <t>18006S</t>
  </si>
  <si>
    <t>804B</t>
  </si>
  <si>
    <t>199N</t>
  </si>
  <si>
    <t>005B</t>
  </si>
  <si>
    <t>009N</t>
  </si>
  <si>
    <t>150S</t>
  </si>
  <si>
    <t>REMARK : TWKHH : KAOHSIUNG ; TWKEL:KEELUNG ; TWTXG : TAICHUNG ; HKHKG : HONGKONG MID</t>
  </si>
  <si>
    <t>For further information pls contact with Mr. Huy: 0904.276.211, Mr. TOAN: 0936.717.988, Mr. Hoang 0902.284.318</t>
  </si>
  <si>
    <t>TRANSHIPMEN SCHEDULE</t>
  </si>
  <si>
    <t>Haiphong office: R. 603, DG TOWER ,15 TRAN PHU, HP</t>
  </si>
  <si>
    <t xml:space="preserve"> Containers Ex HaiPhong to PHILIPPINE</t>
  </si>
  <si>
    <t>Tel: 02253-550283/84/85 Fax: 02253-550286</t>
  </si>
  <si>
    <t>( SERVICE: TPS/TPE)</t>
  </si>
  <si>
    <t>PHCEB</t>
  </si>
  <si>
    <t xml:space="preserve"> YM INTELLIGENT  147D</t>
  </si>
  <si>
    <t xml:space="preserve"> SINAR BANGKA 301S</t>
  </si>
  <si>
    <t xml:space="preserve">  STARSHIP LEO  0DE4MN1NC</t>
  </si>
  <si>
    <t xml:space="preserve"> SINAR BANGKA 302S</t>
  </si>
  <si>
    <t xml:space="preserve">  YM INCREMENT 206D</t>
  </si>
  <si>
    <t xml:space="preserve"> YM INCEPTION 145N</t>
  </si>
  <si>
    <t xml:space="preserve"> SINAR BANGKA 303S</t>
  </si>
  <si>
    <t xml:space="preserve"> YM HAWK 264D</t>
  </si>
  <si>
    <t xml:space="preserve">  NORDLEOPARD  0DE4QN1NC</t>
  </si>
  <si>
    <t xml:space="preserve"> SINAR BANGKA 304S</t>
  </si>
  <si>
    <t xml:space="preserve"> YM HEIGHTS 278D</t>
  </si>
  <si>
    <t xml:space="preserve">  STARSHIP LEO 0DE4SN1NC</t>
  </si>
  <si>
    <t xml:space="preserve"> SINAR BANGKA 305S</t>
  </si>
  <si>
    <t xml:space="preserve"> YM HARMONY  308D</t>
  </si>
  <si>
    <t xml:space="preserve">  YM INCEPTION 146N</t>
  </si>
  <si>
    <t xml:space="preserve"> SINAR BANGKA 306S</t>
  </si>
  <si>
    <t xml:space="preserve"> YM INTELLIGENT  148D</t>
  </si>
  <si>
    <t xml:space="preserve">  NORDLEOPARD 0DE4WN1NC</t>
  </si>
  <si>
    <t xml:space="preserve"> SINAR BANGKA 307S</t>
  </si>
  <si>
    <t xml:space="preserve">  YM INCREMENT  207D</t>
  </si>
  <si>
    <t xml:space="preserve"> STARSHIP LEO 0DE4YN1NC</t>
  </si>
  <si>
    <t xml:space="preserve"> SINAR BANGKA 308S</t>
  </si>
  <si>
    <t xml:space="preserve">  YM HAWK 265D</t>
  </si>
  <si>
    <t xml:space="preserve"> YM INCEPTION 147N</t>
  </si>
  <si>
    <t xml:space="preserve"> SINAR BANGKA 309S</t>
  </si>
  <si>
    <t xml:space="preserve"> YM HEIGHTS  279D</t>
  </si>
  <si>
    <t xml:space="preserve"> NORDLEOPARD 0DE52N1NC</t>
  </si>
  <si>
    <t xml:space="preserve"> SINAR BANGKA 310S</t>
  </si>
  <si>
    <t xml:space="preserve"> YM HARMONY  309D</t>
  </si>
  <si>
    <t xml:space="preserve"> STARSHIP LEO  0DE54N1NC</t>
  </si>
  <si>
    <t xml:space="preserve"> YM INAUGURATION 220S</t>
  </si>
  <si>
    <t xml:space="preserve">  STARSHIP LEO 0DE4GN1PL </t>
  </si>
  <si>
    <t xml:space="preserve">WE ALSO PROVIDE SERVICES TO: </t>
  </si>
  <si>
    <r>
      <t xml:space="preserve">MEDITERRANEAN( </t>
    </r>
    <r>
      <rPr>
        <sz val="9"/>
        <rFont val="Arial"/>
        <family val="2"/>
      </rPr>
      <t>Port Said, Livorno, Napoli, Istanbul, Alexandira…)</t>
    </r>
    <r>
      <rPr>
        <b/>
        <sz val="9"/>
        <rFont val="Arial"/>
        <family val="2"/>
      </rPr>
      <t xml:space="preserve">, RED SEA( </t>
    </r>
    <r>
      <rPr>
        <sz val="9"/>
        <rFont val="Arial"/>
        <family val="2"/>
      </rPr>
      <t>Jeddah, Sokhna,Aqaba, Port Sudan)</t>
    </r>
    <r>
      <rPr>
        <b/>
        <sz val="9"/>
        <rFont val="Arial"/>
        <family val="2"/>
      </rPr>
      <t>, EUROPE</t>
    </r>
    <r>
      <rPr>
        <sz val="9"/>
        <rFont val="Arial"/>
        <family val="2"/>
      </rPr>
      <t>( St Peterburg,Hamburg, Rotterdam, Antwerp...)</t>
    </r>
  </si>
  <si>
    <r>
      <t>USA</t>
    </r>
    <r>
      <rPr>
        <sz val="9"/>
        <rFont val="Arial"/>
        <family val="2"/>
      </rPr>
      <t>( Los Angeles, New York…</t>
    </r>
    <r>
      <rPr>
        <b/>
        <sz val="9"/>
        <rFont val="Arial"/>
        <family val="2"/>
      </rPr>
      <t>), AUSTRALIA</t>
    </r>
    <r>
      <rPr>
        <sz val="9"/>
        <rFont val="Arial"/>
        <family val="2"/>
      </rPr>
      <t>( Sydney, Melbourne, Brisbane)</t>
    </r>
    <r>
      <rPr>
        <b/>
        <sz val="9"/>
        <rFont val="Arial"/>
        <family val="2"/>
      </rPr>
      <t>, MIDDLE EAST</t>
    </r>
    <r>
      <rPr>
        <sz val="9"/>
        <rFont val="Arial"/>
        <family val="2"/>
      </rPr>
      <t>( Karachi, Mundra, New Delhi…)</t>
    </r>
    <r>
      <rPr>
        <b/>
        <sz val="9"/>
        <rFont val="Arial"/>
        <family val="2"/>
      </rPr>
      <t xml:space="preserve">, ASIA </t>
    </r>
    <r>
      <rPr>
        <sz val="9"/>
        <rFont val="Arial"/>
        <family val="2"/>
      </rPr>
      <t>( Taiwan, Philippine,Thailand, China…)</t>
    </r>
  </si>
  <si>
    <t>For further information pls contact with Mr. Dang ( 0908271604 ), Mr. Huy ( 0904276211 ) ; Mr. Toan  ( 0936717988); Mr. Hoang (0902284318); Mr. Hung (0936726560)</t>
  </si>
  <si>
    <t>Plesae visit our website for online schedule</t>
  </si>
  <si>
    <t>Service SE8 - ETD MON</t>
  </si>
  <si>
    <t>Service KVM - ETD SAT</t>
  </si>
  <si>
    <t>SI Cut-off time</t>
  </si>
  <si>
    <t xml:space="preserve">14h00 FRI of previous week
</t>
  </si>
  <si>
    <t xml:space="preserve">16h00 THU
</t>
  </si>
  <si>
    <t>VGM Cut-off time</t>
  </si>
  <si>
    <t xml:space="preserve">14h00 THU
</t>
  </si>
  <si>
    <t>CY Cut-off time</t>
  </si>
  <si>
    <t xml:space="preserve">16h00 FRI of previous week
</t>
  </si>
  <si>
    <t xml:space="preserve">16H00 THU
</t>
  </si>
  <si>
    <t>Service TSE-A - ETD THU</t>
  </si>
  <si>
    <t>Service TSE-D - ETD SUN</t>
  </si>
  <si>
    <t xml:space="preserve">10h00 WED
</t>
  </si>
  <si>
    <t xml:space="preserve">13h00 FRI
</t>
  </si>
  <si>
    <t xml:space="preserve">12h00 WED
</t>
  </si>
  <si>
    <t xml:space="preserve">15h00 FRI
</t>
  </si>
  <si>
    <t>Any inquiry, please contact:</t>
  </si>
  <si>
    <t>ymhph@vn.yangming.com</t>
  </si>
  <si>
    <t>Service: SE8 &amp; TSE
ETD: Monday &amp; Thursday</t>
  </si>
  <si>
    <t xml:space="preserve">  YM HEIGHTS  275S</t>
  </si>
  <si>
    <t xml:space="preserve"> KOTA JUTA 352S</t>
  </si>
  <si>
    <t xml:space="preserve"> YM INCEPTION 139S</t>
  </si>
  <si>
    <t xml:space="preserve"> YM HARMONY 305S</t>
  </si>
  <si>
    <t xml:space="preserve"> KOTA JUTA 353S</t>
  </si>
  <si>
    <t xml:space="preserve"> KYOTO TOWER 014S</t>
  </si>
  <si>
    <t xml:space="preserve">  YM INTELLIGENT 145S</t>
  </si>
  <si>
    <t xml:space="preserve"> KOTA JUTA 354S</t>
  </si>
  <si>
    <t xml:space="preserve"> KING CRIMSON 013S</t>
  </si>
  <si>
    <t xml:space="preserve">  AS ROBERTA 004S</t>
  </si>
  <si>
    <t xml:space="preserve"> KOTA JUTA 355S</t>
  </si>
  <si>
    <t xml:space="preserve">  KYOTO TOWER 015S</t>
  </si>
  <si>
    <t xml:space="preserve"> YM HAWK  262S</t>
  </si>
  <si>
    <t xml:space="preserve"> KOTA JUTA 356S</t>
  </si>
  <si>
    <t xml:space="preserve">  KING CRIMSON 014S</t>
  </si>
  <si>
    <t xml:space="preserve">  YM HEIGHTS  276S</t>
  </si>
  <si>
    <t xml:space="preserve"> KOTA JUTA 357S</t>
  </si>
  <si>
    <t xml:space="preserve">  KYOTO TOWER  016S</t>
  </si>
  <si>
    <t xml:space="preserve">  YM HARMONY 306S</t>
  </si>
  <si>
    <t xml:space="preserve">  KOTA JUTA 358S</t>
  </si>
  <si>
    <t xml:space="preserve"> KING CRIMSON 015S</t>
  </si>
  <si>
    <t xml:space="preserve"> YM INTELLIGENT 146S</t>
  </si>
  <si>
    <t xml:space="preserve"> KOTA JUTA 359S</t>
  </si>
  <si>
    <t xml:space="preserve"> KYOTO TOWER 017S</t>
  </si>
  <si>
    <t xml:space="preserve">  AS ROBERTA 005S</t>
  </si>
  <si>
    <t xml:space="preserve"> KOTA JUTA 360S</t>
  </si>
  <si>
    <t xml:space="preserve"> KING CRIMSON 016S</t>
  </si>
  <si>
    <t xml:space="preserve">  YM HAWK 263S</t>
  </si>
  <si>
    <t xml:space="preserve"> KOTA JUTA 361S</t>
  </si>
  <si>
    <t xml:space="preserve"> KING CRIMSON 017S</t>
  </si>
  <si>
    <t>REMARK : SGSIN - SINGAPORE ; MYPKG - PORT KELANG WEST PORT</t>
  </si>
  <si>
    <t>HKG</t>
  </si>
  <si>
    <t xml:space="preserve">  YM HEIGHTS 272N</t>
  </si>
  <si>
    <t xml:space="preserve"> KUO LONG 0QI1ON1NC</t>
  </si>
  <si>
    <t>JTX</t>
  </si>
  <si>
    <t xml:space="preserve"> MAERSK ATLANTIC 812B</t>
  </si>
  <si>
    <t xml:space="preserve">  YM INTERACTION 180N</t>
  </si>
  <si>
    <t>JTC</t>
  </si>
  <si>
    <t xml:space="preserve"> YM HARMONY 302N</t>
  </si>
  <si>
    <t xml:space="preserve"> KUO LIN 0QI1QN1NC</t>
  </si>
  <si>
    <t xml:space="preserve"> YM HAWK 258B</t>
  </si>
  <si>
    <t xml:space="preserve"> YM IMPROVEMENT 167N</t>
  </si>
  <si>
    <t xml:space="preserve"> YM INTELLIGENT 142N</t>
  </si>
  <si>
    <t xml:space="preserve">  BOX EXPRESS 0QI1SN1NC</t>
  </si>
  <si>
    <t xml:space="preserve">  ASIATIC DAWN 18003B</t>
  </si>
  <si>
    <t xml:space="preserve"> YM IMAGE 117N</t>
  </si>
  <si>
    <t xml:space="preserve"> (vessel unknow) To be notified </t>
  </si>
  <si>
    <t xml:space="preserve"> NORDOCELOT 0QI1UN1NC</t>
  </si>
  <si>
    <t xml:space="preserve"> BAOHANG  18010B</t>
  </si>
  <si>
    <t xml:space="preserve"> YM INAUGURATION 222N</t>
  </si>
  <si>
    <t xml:space="preserve">  YM INSTRUCTION 227N </t>
  </si>
  <si>
    <t xml:space="preserve"> KUO LONG  0QI1WN1NC</t>
  </si>
  <si>
    <t xml:space="preserve">  MAERSK ATLANTIC 813B</t>
  </si>
  <si>
    <t xml:space="preserve"> YM INTERACTION 181N</t>
  </si>
  <si>
    <t xml:space="preserve"> YM HEIGHTS 273N</t>
  </si>
  <si>
    <t xml:space="preserve"> KUO LIN 0QI1YN1NC</t>
  </si>
  <si>
    <t xml:space="preserve">  YM IMPROVEMENT 168N</t>
  </si>
  <si>
    <t xml:space="preserve"> YM HARMONY 303N</t>
  </si>
  <si>
    <t xml:space="preserve">  BOX EXPRESS 0QI20N1NC</t>
  </si>
  <si>
    <t xml:space="preserve"> YM IMAGE 118N</t>
  </si>
  <si>
    <t xml:space="preserve"> YM INTELLIGENT 143N</t>
  </si>
  <si>
    <t xml:space="preserve"> NORDOCELOT  0QI22N1NC</t>
  </si>
  <si>
    <t xml:space="preserve"> YM INAUGURATION  223N</t>
  </si>
  <si>
    <t xml:space="preserve"> KUO LONG 0QI24N1NC</t>
  </si>
  <si>
    <t xml:space="preserve"> YM INTERACTION 182N</t>
  </si>
  <si>
    <t xml:space="preserve"> YM INSTRUCTION 228N</t>
  </si>
  <si>
    <t xml:space="preserve"> KUO LIN 0QI26N1NC</t>
  </si>
  <si>
    <t xml:space="preserve">  YM IMPROVEMENT 169N</t>
  </si>
  <si>
    <t xml:space="preserve"> YM HEIGHTS 274N</t>
  </si>
  <si>
    <t xml:space="preserve">  BOX EXPRESS  0QI28N1NC</t>
  </si>
  <si>
    <t xml:space="preserve">  YM IMPROVEMENT 167N</t>
  </si>
  <si>
    <t xml:space="preserve"> YM HARMONY 304N</t>
  </si>
  <si>
    <t xml:space="preserve">  NORDOCELOT 0QI2AN1NC</t>
  </si>
  <si>
    <t xml:space="preserve"> YM INTELLIGENT 144N</t>
  </si>
  <si>
    <t xml:space="preserve"> KUO LONG  0QI2CN1NC</t>
  </si>
  <si>
    <r>
      <t xml:space="preserve">CONTAINER EX HAI PHONG TO CHINA </t>
    </r>
    <r>
      <rPr>
        <i/>
        <sz val="10"/>
        <rFont val="Tahoma"/>
        <family val="2"/>
      </rPr>
      <t/>
    </r>
  </si>
  <si>
    <t>SERVICE: TCX</t>
  </si>
  <si>
    <t>CNSHA</t>
  </si>
  <si>
    <t>CNDLC</t>
  </si>
  <si>
    <t>CNXGG</t>
  </si>
  <si>
    <t>CNLYG</t>
  </si>
  <si>
    <t xml:space="preserve"> YM IMMENSE 254N</t>
  </si>
  <si>
    <t xml:space="preserve"> YM IDEALS 274N</t>
  </si>
  <si>
    <t xml:space="preserve">  YM IMMENSE 255N</t>
  </si>
  <si>
    <t xml:space="preserve">  YM IDEALS 275N</t>
  </si>
  <si>
    <t xml:space="preserve"> YM IMMENSE 256N</t>
  </si>
  <si>
    <t xml:space="preserve"> YM IDEALS 276N</t>
  </si>
  <si>
    <t xml:space="preserve"> YM IMMENSE 257N</t>
  </si>
  <si>
    <t xml:space="preserve"> YM IDEALS  277N</t>
  </si>
  <si>
    <t xml:space="preserve"> YM IMMENSE  258N</t>
  </si>
  <si>
    <t xml:space="preserve"> YM IDEALS  278N</t>
  </si>
  <si>
    <t xml:space="preserve"> YM IMMENSE 259N</t>
  </si>
  <si>
    <t xml:space="preserve">  YM IDEALS 279N</t>
  </si>
  <si>
    <t xml:space="preserve">  YM IMMENSE 260N</t>
  </si>
  <si>
    <t xml:space="preserve">  YM IDEALS 280N</t>
  </si>
  <si>
    <t xml:space="preserve">  YM INSTRUCTION  229N</t>
  </si>
  <si>
    <t xml:space="preserve"> YM IMMENSE  261N</t>
  </si>
  <si>
    <t xml:space="preserve"> YM HEIGHTS  275N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</si>
</sst>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"/>
    <numFmt numFmtId="165" formatCode="&quot;$&quot;#,##0.00"/>
    <numFmt numFmtId="166" formatCode="000"/>
    <numFmt numFmtId="167" formatCode="[$-409]d\-mmm;@"/>
  </numFmts>
  <fonts count="64">
    <font>
      <sz val="12"/>
      <name val=".VnTime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b/>
      <i/>
      <sz val="10"/>
      <name val="Arial"/>
      <family val="2"/>
    </font>
    <font>
      <sz val="10"/>
      <name val="Verdana"/>
      <family val="2"/>
    </font>
    <font>
      <b/>
      <sz val="16"/>
      <name val=".VnArialH"/>
      <family val="2"/>
    </font>
    <font>
      <b/>
      <sz val="21"/>
      <name val=".VnArialH"/>
      <family val="2"/>
    </font>
    <font>
      <sz val="21"/>
      <name val=".VnArialH"/>
      <family val="2"/>
    </font>
    <font>
      <b/>
      <sz val="10"/>
      <name val=".VnArial"/>
      <family val="2"/>
    </font>
    <font>
      <sz val="12"/>
      <name val=".VnArialH"/>
      <family val="2"/>
    </font>
    <font>
      <sz val="10"/>
      <name val=".VnArial"/>
      <family val="2"/>
    </font>
    <font>
      <sz val="8"/>
      <name val=".vntime"/>
      <family val="2"/>
    </font>
    <font>
      <b/>
      <sz val="10"/>
      <name val="Tahoma"/>
      <family val="2"/>
    </font>
    <font>
      <i/>
      <sz val="10"/>
      <name val="Tahoma"/>
      <family val="2"/>
    </font>
    <font>
      <b/>
      <u/>
      <sz val="10"/>
      <name val="Tahoma"/>
      <family val="2"/>
    </font>
    <font>
      <sz val="12"/>
      <name val=".VnTime"/>
      <family val="2"/>
    </font>
    <font>
      <sz val="10"/>
      <name val=".VnTime"/>
      <family val="2"/>
    </font>
    <font>
      <b/>
      <sz val="10"/>
      <name val="Helv"/>
    </font>
    <font>
      <b/>
      <sz val="12"/>
      <name val=".VnTime"/>
      <family val="2"/>
    </font>
    <font>
      <b/>
      <i/>
      <sz val="12"/>
      <name val="Times New Roman"/>
      <family val="1"/>
    </font>
    <font>
      <b/>
      <sz val="11"/>
      <name val="Arial"/>
      <family val="2"/>
    </font>
    <font>
      <b/>
      <i/>
      <sz val="14"/>
      <name val="Times New Roman"/>
      <family val="1"/>
    </font>
    <font>
      <b/>
      <sz val="18"/>
      <name val=".VnArialH"/>
      <family val="2"/>
    </font>
    <font>
      <b/>
      <sz val="22"/>
      <name val=".VnArialH"/>
      <family val="2"/>
    </font>
    <font>
      <sz val="22"/>
      <name val=".VnArialH"/>
      <family val="2"/>
    </font>
    <font>
      <b/>
      <sz val="9"/>
      <name val=".VnArial"/>
      <family val="2"/>
    </font>
    <font>
      <sz val="9"/>
      <name val="Arial"/>
      <family val="2"/>
    </font>
    <font>
      <b/>
      <sz val="14"/>
      <name val=".VnSouthernH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.VnArialH"/>
      <family val="2"/>
    </font>
    <font>
      <sz val="8"/>
      <name val=".VnArialH"/>
      <family val="2"/>
    </font>
    <font>
      <i/>
      <sz val="8"/>
      <name val=".VnSouthernH"/>
      <family val="2"/>
    </font>
    <font>
      <sz val="11"/>
      <name val="Arial"/>
      <family val="2"/>
    </font>
    <font>
      <b/>
      <sz val="11"/>
      <name val=".VnArialH"/>
      <family val="2"/>
    </font>
    <font>
      <sz val="10"/>
      <name val="Tahoma"/>
      <family val="2"/>
    </font>
    <font>
      <i/>
      <sz val="10"/>
      <name val=".VnArialH"/>
      <family val="2"/>
    </font>
    <font>
      <sz val="10"/>
      <name val=".VnArialH"/>
      <family val="2"/>
    </font>
    <font>
      <b/>
      <sz val="8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20"/>
      <name val=".VnArialH"/>
      <family val="2"/>
    </font>
    <font>
      <i/>
      <sz val="10"/>
      <name val=".VnArial"/>
      <family val="2"/>
    </font>
    <font>
      <b/>
      <i/>
      <sz val="9"/>
      <name val="Arial"/>
      <family val="2"/>
    </font>
    <font>
      <u/>
      <sz val="10"/>
      <color theme="10"/>
      <name val=".VnTime"/>
      <family val="2"/>
    </font>
    <font>
      <u/>
      <sz val="9"/>
      <color theme="10"/>
      <name val="Arial"/>
      <family val="2"/>
    </font>
    <font>
      <b/>
      <sz val="12"/>
      <name val="Arial"/>
      <family val="2"/>
    </font>
    <font>
      <sz val="9"/>
      <name val="細明體"/>
      <family val="3"/>
      <charset val="136"/>
    </font>
    <font>
      <u/>
      <sz val="10"/>
      <color theme="3" tint="0.39997558519241921"/>
      <name val="Arial"/>
      <family val="2"/>
    </font>
    <font>
      <sz val="10"/>
      <name val=".VnArial"/>
    </font>
    <font>
      <b/>
      <sz val="10"/>
      <name val=".VnArial"/>
    </font>
    <font>
      <sz val="12"/>
      <name val="Arial"/>
      <family val="2"/>
    </font>
    <font>
      <b/>
      <i/>
      <sz val="11"/>
      <name val="Arial"/>
      <family val="2"/>
    </font>
    <font>
      <u/>
      <sz val="11"/>
      <color theme="10"/>
      <name val="Arial"/>
      <family val="2"/>
    </font>
    <font>
      <i/>
      <sz val="11"/>
      <name val="Arial"/>
      <family val="2"/>
    </font>
    <font>
      <sz val="9"/>
      <color rgb="FF000000"/>
      <name val="Arial"/>
    </font>
    <font>
      <b/>
      <sz val="9"/>
      <color rgb="FF000000"/>
      <name val="Arial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7" fillId="0" borderId="0"/>
    <xf numFmtId="0" fontId="1" fillId="0" borderId="0"/>
    <xf numFmtId="0" fontId="50" fillId="0" borderId="0" applyNumberFormat="0" applyFill="0" applyBorder="0" applyAlignment="0" applyProtection="0"/>
    <xf numFmtId="167" fontId="4" fillId="0" borderId="0"/>
  </cellStyleXfs>
  <cellXfs count="354">
    <xf numFmtId="0" fontId="0" fillId="0" borderId="0" xfId="0"/>
    <xf numFmtId="49" fontId="3" fillId="2" borderId="0" xfId="0" applyNumberFormat="1" applyFont="1" applyFill="1"/>
    <xf numFmtId="49" fontId="9" fillId="2" borderId="0" xfId="0" applyNumberFormat="1" applyFont="1" applyFill="1"/>
    <xf numFmtId="49" fontId="10" fillId="2" borderId="0" xfId="0" applyNumberFormat="1" applyFont="1" applyFill="1"/>
    <xf numFmtId="49" fontId="11" fillId="2" borderId="0" xfId="0" applyNumberFormat="1" applyFont="1" applyFill="1"/>
    <xf numFmtId="49" fontId="12" fillId="2" borderId="0" xfId="0" applyNumberFormat="1" applyFont="1" applyFill="1"/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20" fillId="2" borderId="0" xfId="0" applyFont="1" applyFill="1"/>
    <xf numFmtId="49" fontId="2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49" fontId="2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/>
    <xf numFmtId="49" fontId="2" fillId="2" borderId="0" xfId="0" applyNumberFormat="1" applyFont="1" applyFill="1"/>
    <xf numFmtId="0" fontId="23" fillId="2" borderId="0" xfId="0" applyFont="1" applyFill="1"/>
    <xf numFmtId="49" fontId="25" fillId="2" borderId="0" xfId="0" applyNumberFormat="1" applyFont="1" applyFill="1"/>
    <xf numFmtId="49" fontId="26" fillId="2" borderId="0" xfId="0" applyNumberFormat="1" applyFont="1" applyFill="1"/>
    <xf numFmtId="49" fontId="27" fillId="2" borderId="0" xfId="0" applyNumberFormat="1" applyFont="1" applyFill="1" applyAlignment="1">
      <alignment horizontal="center"/>
    </xf>
    <xf numFmtId="49" fontId="28" fillId="2" borderId="0" xfId="0" applyNumberFormat="1" applyFont="1" applyFill="1"/>
    <xf numFmtId="49" fontId="29" fillId="2" borderId="0" xfId="0" applyNumberFormat="1" applyFont="1" applyFill="1"/>
    <xf numFmtId="49" fontId="30" fillId="2" borderId="0" xfId="0" applyNumberFormat="1" applyFont="1" applyFill="1"/>
    <xf numFmtId="49" fontId="31" fillId="2" borderId="0" xfId="0" applyNumberFormat="1" applyFont="1" applyFill="1"/>
    <xf numFmtId="49" fontId="31" fillId="2" borderId="0" xfId="0" applyNumberFormat="1" applyFont="1" applyFill="1" applyAlignment="1">
      <alignment horizontal="center"/>
    </xf>
    <xf numFmtId="49" fontId="32" fillId="2" borderId="0" xfId="0" applyNumberFormat="1" applyFont="1" applyFill="1"/>
    <xf numFmtId="49" fontId="13" fillId="2" borderId="0" xfId="0" applyNumberFormat="1" applyFont="1" applyFill="1" applyAlignment="1">
      <alignment wrapText="1"/>
    </xf>
    <xf numFmtId="49" fontId="22" fillId="2" borderId="0" xfId="0" applyNumberFormat="1" applyFont="1" applyFill="1"/>
    <xf numFmtId="49" fontId="34" fillId="2" borderId="0" xfId="0" applyNumberFormat="1" applyFont="1" applyFill="1"/>
    <xf numFmtId="49" fontId="35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center" vertical="center"/>
    </xf>
    <xf numFmtId="49" fontId="37" fillId="2" borderId="0" xfId="0" applyNumberFormat="1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/>
    </xf>
    <xf numFmtId="49" fontId="36" fillId="2" borderId="0" xfId="0" applyNumberFormat="1" applyFont="1" applyFill="1" applyAlignment="1">
      <alignment horizontal="centerContinuous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164" fontId="22" fillId="2" borderId="1" xfId="0" applyNumberFormat="1" applyFont="1" applyFill="1" applyBorder="1" applyAlignment="1">
      <alignment horizontal="center" vertical="center"/>
    </xf>
    <xf numFmtId="49" fontId="39" fillId="2" borderId="0" xfId="0" applyNumberFormat="1" applyFont="1" applyFill="1"/>
    <xf numFmtId="164" fontId="22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40" fillId="2" borderId="0" xfId="0" applyNumberFormat="1" applyFont="1" applyFill="1"/>
    <xf numFmtId="49" fontId="30" fillId="2" borderId="0" xfId="0" applyNumberFormat="1" applyFont="1" applyFill="1" applyAlignment="1">
      <alignment horizontal="center"/>
    </xf>
    <xf numFmtId="49" fontId="36" fillId="2" borderId="0" xfId="0" applyNumberFormat="1" applyFont="1" applyFill="1" applyAlignment="1">
      <alignment vertical="center"/>
    </xf>
    <xf numFmtId="49" fontId="36" fillId="2" borderId="0" xfId="0" applyNumberFormat="1" applyFont="1" applyFill="1"/>
    <xf numFmtId="0" fontId="28" fillId="2" borderId="0" xfId="0" applyFont="1" applyFill="1" applyAlignment="1">
      <alignment horizontal="left"/>
    </xf>
    <xf numFmtId="49" fontId="22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49" fontId="22" fillId="2" borderId="0" xfId="0" applyNumberFormat="1" applyFont="1" applyFill="1" applyAlignment="1">
      <alignment horizontal="center"/>
    </xf>
    <xf numFmtId="49" fontId="22" fillId="2" borderId="0" xfId="0" applyNumberFormat="1" applyFont="1" applyFill="1" applyAlignment="1">
      <alignment horizontal="left"/>
    </xf>
    <xf numFmtId="49" fontId="22" fillId="2" borderId="0" xfId="0" applyNumberFormat="1" applyFont="1" applyFill="1" applyAlignment="1">
      <alignment horizontal="center" wrapText="1"/>
    </xf>
    <xf numFmtId="49" fontId="4" fillId="3" borderId="0" xfId="0" applyNumberFormat="1" applyFont="1" applyFill="1"/>
    <xf numFmtId="49" fontId="2" fillId="3" borderId="0" xfId="0" applyNumberFormat="1" applyFont="1" applyFill="1"/>
    <xf numFmtId="49" fontId="9" fillId="3" borderId="0" xfId="0" applyNumberFormat="1" applyFont="1" applyFill="1"/>
    <xf numFmtId="49" fontId="28" fillId="3" borderId="0" xfId="0" applyNumberFormat="1" applyFont="1" applyFill="1"/>
    <xf numFmtId="49" fontId="2" fillId="3" borderId="2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21" fillId="3" borderId="0" xfId="0" applyFont="1" applyFill="1"/>
    <xf numFmtId="49" fontId="3" fillId="3" borderId="0" xfId="0" applyNumberFormat="1" applyFont="1" applyFill="1"/>
    <xf numFmtId="49" fontId="7" fillId="3" borderId="0" xfId="0" applyNumberFormat="1" applyFont="1" applyFill="1"/>
    <xf numFmtId="49" fontId="8" fillId="3" borderId="0" xfId="0" applyNumberFormat="1" applyFont="1" applyFill="1"/>
    <xf numFmtId="0" fontId="17" fillId="3" borderId="0" xfId="0" applyFont="1" applyFill="1"/>
    <xf numFmtId="49" fontId="10" fillId="3" borderId="0" xfId="0" applyNumberFormat="1" applyFont="1" applyFill="1"/>
    <xf numFmtId="49" fontId="14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49" fontId="12" fillId="3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2" fillId="3" borderId="0" xfId="0" applyFont="1" applyFill="1"/>
    <xf numFmtId="0" fontId="19" fillId="3" borderId="0" xfId="0" applyFont="1" applyFill="1"/>
    <xf numFmtId="0" fontId="20" fillId="3" borderId="0" xfId="0" applyFont="1" applyFill="1"/>
    <xf numFmtId="165" fontId="5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centerContinuous" vertical="center"/>
    </xf>
    <xf numFmtId="0" fontId="4" fillId="3" borderId="0" xfId="0" applyFont="1" applyFill="1"/>
    <xf numFmtId="0" fontId="6" fillId="3" borderId="0" xfId="0" applyFont="1" applyFill="1" applyAlignment="1">
      <alignment horizont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left" vertical="center"/>
    </xf>
    <xf numFmtId="49" fontId="31" fillId="2" borderId="0" xfId="2" applyNumberFormat="1" applyFont="1" applyFill="1"/>
    <xf numFmtId="49" fontId="32" fillId="2" borderId="0" xfId="2" applyNumberFormat="1" applyFont="1" applyFill="1"/>
    <xf numFmtId="0" fontId="3" fillId="2" borderId="0" xfId="2" applyFont="1" applyFill="1"/>
    <xf numFmtId="49" fontId="31" fillId="2" borderId="0" xfId="2" applyNumberFormat="1" applyFont="1" applyFill="1" applyAlignment="1">
      <alignment horizontal="center"/>
    </xf>
    <xf numFmtId="0" fontId="28" fillId="2" borderId="0" xfId="2" applyFont="1" applyFill="1"/>
    <xf numFmtId="49" fontId="33" fillId="2" borderId="0" xfId="2" applyNumberFormat="1" applyFont="1" applyFill="1" applyAlignment="1">
      <alignment horizontal="left" vertical="center" wrapText="1"/>
    </xf>
    <xf numFmtId="49" fontId="4" fillId="2" borderId="0" xfId="2" applyNumberFormat="1" applyFont="1" applyFill="1"/>
    <xf numFmtId="164" fontId="2" fillId="2" borderId="0" xfId="2" applyNumberFormat="1" applyFont="1" applyFill="1" applyAlignment="1">
      <alignment horizontal="center" vertical="center"/>
    </xf>
    <xf numFmtId="49" fontId="2" fillId="2" borderId="0" xfId="2" applyNumberFormat="1" applyFont="1" applyFill="1" applyAlignment="1">
      <alignment horizontal="center" vertical="center"/>
    </xf>
    <xf numFmtId="49" fontId="2" fillId="2" borderId="0" xfId="2" applyNumberFormat="1" applyFont="1" applyFill="1" applyAlignment="1">
      <alignment horizontal="left" vertical="center"/>
    </xf>
    <xf numFmtId="49" fontId="4" fillId="2" borderId="4" xfId="2" applyNumberFormat="1" applyFont="1" applyFill="1" applyBorder="1"/>
    <xf numFmtId="49" fontId="2" fillId="4" borderId="6" xfId="2" applyNumberFormat="1" applyFont="1" applyFill="1" applyBorder="1" applyAlignment="1">
      <alignment horizontal="center"/>
    </xf>
    <xf numFmtId="49" fontId="2" fillId="4" borderId="4" xfId="2" applyNumberFormat="1" applyFont="1" applyFill="1" applyBorder="1" applyAlignment="1">
      <alignment horizontal="center"/>
    </xf>
    <xf numFmtId="49" fontId="4" fillId="2" borderId="3" xfId="2" applyNumberFormat="1" applyFont="1" applyFill="1" applyBorder="1"/>
    <xf numFmtId="49" fontId="2" fillId="4" borderId="3" xfId="2" applyNumberFormat="1" applyFont="1" applyFill="1" applyBorder="1" applyAlignment="1">
      <alignment horizontal="center"/>
    </xf>
    <xf numFmtId="49" fontId="4" fillId="2" borderId="2" xfId="2" applyNumberFormat="1" applyFont="1" applyFill="1" applyBorder="1"/>
    <xf numFmtId="49" fontId="2" fillId="4" borderId="5" xfId="2" applyNumberFormat="1" applyFont="1" applyFill="1" applyBorder="1" applyAlignment="1">
      <alignment horizontal="center"/>
    </xf>
    <xf numFmtId="49" fontId="2" fillId="4" borderId="2" xfId="2" applyNumberFormat="1" applyFont="1" applyFill="1" applyBorder="1" applyAlignment="1">
      <alignment horizontal="center"/>
    </xf>
    <xf numFmtId="164" fontId="31" fillId="3" borderId="0" xfId="2" applyNumberFormat="1" applyFont="1" applyFill="1" applyAlignment="1">
      <alignment horizontal="center"/>
    </xf>
    <xf numFmtId="49" fontId="2" fillId="2" borderId="1" xfId="2" applyNumberFormat="1" applyFont="1" applyFill="1" applyBorder="1" applyAlignment="1">
      <alignment horizontal="center" vertical="center"/>
    </xf>
    <xf numFmtId="49" fontId="2" fillId="3" borderId="12" xfId="2" applyNumberFormat="1" applyFont="1" applyFill="1" applyBorder="1" applyAlignment="1">
      <alignment horizontal="center" vertical="center"/>
    </xf>
    <xf numFmtId="49" fontId="2" fillId="2" borderId="4" xfId="2" applyNumberFormat="1" applyFont="1" applyFill="1" applyBorder="1" applyAlignment="1">
      <alignment horizontal="center" vertical="center"/>
    </xf>
    <xf numFmtId="49" fontId="28" fillId="2" borderId="0" xfId="2" applyNumberFormat="1" applyFont="1" applyFill="1"/>
    <xf numFmtId="49" fontId="30" fillId="2" borderId="0" xfId="2" applyNumberFormat="1" applyFont="1" applyFill="1"/>
    <xf numFmtId="49" fontId="22" fillId="2" borderId="0" xfId="2" applyNumberFormat="1" applyFont="1" applyFill="1"/>
    <xf numFmtId="49" fontId="30" fillId="2" borderId="0" xfId="2" applyNumberFormat="1" applyFont="1" applyFill="1" applyAlignment="1">
      <alignment horizontal="center"/>
    </xf>
    <xf numFmtId="49" fontId="29" fillId="2" borderId="0" xfId="2" applyNumberFormat="1" applyFont="1" applyFill="1"/>
    <xf numFmtId="49" fontId="26" fillId="2" borderId="0" xfId="2" applyNumberFormat="1" applyFont="1" applyFill="1"/>
    <xf numFmtId="49" fontId="25" fillId="2" borderId="0" xfId="2" applyNumberFormat="1" applyFont="1" applyFill="1"/>
    <xf numFmtId="49" fontId="9" fillId="2" borderId="0" xfId="2" applyNumberFormat="1" applyFont="1" applyFill="1"/>
    <xf numFmtId="49" fontId="2" fillId="2" borderId="0" xfId="2" applyNumberFormat="1" applyFont="1" applyFill="1"/>
    <xf numFmtId="0" fontId="23" fillId="2" borderId="0" xfId="2" applyFont="1" applyFill="1"/>
    <xf numFmtId="164" fontId="2" fillId="4" borderId="5" xfId="2" applyNumberFormat="1" applyFont="1" applyFill="1" applyBorder="1" applyAlignment="1">
      <alignment horizontal="center" vertical="center"/>
    </xf>
    <xf numFmtId="164" fontId="2" fillId="4" borderId="6" xfId="2" applyNumberFormat="1" applyFont="1" applyFill="1" applyBorder="1" applyAlignment="1">
      <alignment horizontal="center" vertical="center"/>
    </xf>
    <xf numFmtId="49" fontId="2" fillId="5" borderId="2" xfId="2" applyNumberFormat="1" applyFont="1" applyFill="1" applyBorder="1" applyAlignment="1">
      <alignment horizontal="center"/>
    </xf>
    <xf numFmtId="49" fontId="2" fillId="5" borderId="5" xfId="2" applyNumberFormat="1" applyFont="1" applyFill="1" applyBorder="1" applyAlignment="1">
      <alignment horizontal="center"/>
    </xf>
    <xf numFmtId="164" fontId="2" fillId="5" borderId="5" xfId="2" applyNumberFormat="1" applyFont="1" applyFill="1" applyBorder="1" applyAlignment="1">
      <alignment horizontal="center" vertical="center"/>
    </xf>
    <xf numFmtId="49" fontId="2" fillId="5" borderId="3" xfId="2" applyNumberFormat="1" applyFont="1" applyFill="1" applyBorder="1" applyAlignment="1">
      <alignment horizontal="center"/>
    </xf>
    <xf numFmtId="49" fontId="2" fillId="5" borderId="6" xfId="2" applyNumberFormat="1" applyFont="1" applyFill="1" applyBorder="1" applyAlignment="1">
      <alignment horizontal="center"/>
    </xf>
    <xf numFmtId="164" fontId="2" fillId="5" borderId="6" xfId="2" applyNumberFormat="1" applyFont="1" applyFill="1" applyBorder="1" applyAlignment="1">
      <alignment horizontal="center" vertical="center"/>
    </xf>
    <xf numFmtId="49" fontId="2" fillId="5" borderId="4" xfId="2" applyNumberFormat="1" applyFont="1" applyFill="1" applyBorder="1" applyAlignment="1">
      <alignment horizontal="center"/>
    </xf>
    <xf numFmtId="164" fontId="2" fillId="5" borderId="4" xfId="2" applyNumberFormat="1" applyFont="1" applyFill="1" applyBorder="1" applyAlignment="1">
      <alignment horizontal="center" vertical="center"/>
    </xf>
    <xf numFmtId="164" fontId="2" fillId="5" borderId="8" xfId="2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26" fillId="2" borderId="0" xfId="0" applyNumberFormat="1" applyFont="1" applyFill="1" applyAlignment="1">
      <alignment horizontal="center" vertical="center"/>
    </xf>
    <xf numFmtId="49" fontId="28" fillId="2" borderId="0" xfId="0" applyNumberFormat="1" applyFont="1" applyFill="1" applyAlignment="1">
      <alignment horizontal="center" vertical="center"/>
    </xf>
    <xf numFmtId="49" fontId="31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25" fillId="2" borderId="0" xfId="0" applyNumberFormat="1" applyFont="1" applyFill="1" applyAlignment="1">
      <alignment horizontal="left" vertical="center"/>
    </xf>
    <xf numFmtId="49" fontId="26" fillId="2" borderId="0" xfId="0" applyNumberFormat="1" applyFont="1" applyFill="1" applyAlignment="1">
      <alignment horizontal="left" vertical="center"/>
    </xf>
    <xf numFmtId="49" fontId="30" fillId="2" borderId="0" xfId="0" applyNumberFormat="1" applyFont="1" applyFill="1" applyAlignment="1">
      <alignment horizontal="left" vertical="center"/>
    </xf>
    <xf numFmtId="49" fontId="28" fillId="2" borderId="0" xfId="0" applyNumberFormat="1" applyFont="1" applyFill="1" applyAlignment="1">
      <alignment horizontal="left" vertical="center"/>
    </xf>
    <xf numFmtId="49" fontId="22" fillId="2" borderId="0" xfId="0" applyNumberFormat="1" applyFont="1" applyFill="1" applyAlignment="1">
      <alignment horizontal="left" vertical="center"/>
    </xf>
    <xf numFmtId="49" fontId="29" fillId="2" borderId="0" xfId="0" applyNumberFormat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164" fontId="22" fillId="2" borderId="12" xfId="0" applyNumberFormat="1" applyFont="1" applyFill="1" applyBorder="1" applyAlignment="1">
      <alignment horizontal="center" vertical="center"/>
    </xf>
    <xf numFmtId="0" fontId="23" fillId="2" borderId="0" xfId="1" applyFont="1" applyFill="1"/>
    <xf numFmtId="49" fontId="2" fillId="2" borderId="0" xfId="1" applyNumberFormat="1" applyFont="1" applyFill="1"/>
    <xf numFmtId="49" fontId="26" fillId="2" borderId="0" xfId="1" applyNumberFormat="1" applyFont="1" applyFill="1"/>
    <xf numFmtId="49" fontId="4" fillId="2" borderId="0" xfId="1" applyNumberFormat="1" applyFont="1" applyFill="1"/>
    <xf numFmtId="49" fontId="10" fillId="2" borderId="0" xfId="1" applyNumberFormat="1" applyFont="1" applyFill="1"/>
    <xf numFmtId="49" fontId="39" fillId="2" borderId="0" xfId="1" applyNumberFormat="1" applyFont="1" applyFill="1"/>
    <xf numFmtId="49" fontId="11" fillId="2" borderId="0" xfId="1" applyNumberFormat="1" applyFont="1" applyFill="1"/>
    <xf numFmtId="49" fontId="3" fillId="2" borderId="0" xfId="1" applyNumberFormat="1" applyFont="1" applyFill="1"/>
    <xf numFmtId="49" fontId="12" fillId="2" borderId="0" xfId="1" applyNumberFormat="1" applyFont="1" applyFill="1"/>
    <xf numFmtId="49" fontId="5" fillId="2" borderId="0" xfId="1" applyNumberFormat="1" applyFont="1" applyFill="1"/>
    <xf numFmtId="49" fontId="5" fillId="2" borderId="0" xfId="1" applyNumberFormat="1" applyFont="1" applyFill="1" applyAlignment="1">
      <alignment vertical="top"/>
    </xf>
    <xf numFmtId="49" fontId="22" fillId="2" borderId="1" xfId="1" applyNumberFormat="1" applyFont="1" applyFill="1" applyBorder="1" applyAlignment="1">
      <alignment horizontal="center" vertical="center"/>
    </xf>
    <xf numFmtId="49" fontId="36" fillId="2" borderId="0" xfId="1" applyNumberFormat="1" applyFont="1" applyFill="1" applyAlignment="1">
      <alignment vertical="center"/>
    </xf>
    <xf numFmtId="164" fontId="22" fillId="2" borderId="1" xfId="1" applyNumberFormat="1" applyFont="1" applyFill="1" applyBorder="1" applyAlignment="1">
      <alignment horizontal="center" vertical="center"/>
    </xf>
    <xf numFmtId="1" fontId="22" fillId="2" borderId="12" xfId="1" applyNumberFormat="1" applyFont="1" applyFill="1" applyBorder="1" applyAlignment="1">
      <alignment horizontal="center" vertical="center"/>
    </xf>
    <xf numFmtId="0" fontId="2" fillId="2" borderId="0" xfId="1" applyFont="1" applyFill="1"/>
    <xf numFmtId="165" fontId="2" fillId="2" borderId="0" xfId="1" applyNumberFormat="1" applyFont="1" applyFill="1" applyAlignment="1">
      <alignment horizontal="center"/>
    </xf>
    <xf numFmtId="0" fontId="20" fillId="2" borderId="0" xfId="1" applyFont="1" applyFill="1"/>
    <xf numFmtId="165" fontId="5" fillId="2" borderId="0" xfId="1" applyNumberFormat="1" applyFont="1" applyFill="1" applyAlignment="1">
      <alignment horizontal="left"/>
    </xf>
    <xf numFmtId="0" fontId="17" fillId="2" borderId="0" xfId="1" applyFill="1"/>
    <xf numFmtId="0" fontId="3" fillId="2" borderId="0" xfId="1" applyFont="1" applyFill="1"/>
    <xf numFmtId="49" fontId="2" fillId="2" borderId="0" xfId="1" applyNumberFormat="1" applyFont="1" applyFill="1" applyAlignment="1">
      <alignment horizontal="left" vertical="center"/>
    </xf>
    <xf numFmtId="49" fontId="2" fillId="2" borderId="0" xfId="1" applyNumberFormat="1" applyFont="1" applyFill="1" applyAlignment="1">
      <alignment horizontal="center" vertical="center"/>
    </xf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2" borderId="0" xfId="1" applyFont="1" applyFill="1"/>
    <xf numFmtId="49" fontId="36" fillId="2" borderId="0" xfId="1" applyNumberFormat="1" applyFont="1" applyFill="1"/>
    <xf numFmtId="164" fontId="36" fillId="2" borderId="0" xfId="1" applyNumberFormat="1" applyFont="1" applyFill="1" applyAlignment="1">
      <alignment horizontal="center" vertical="center"/>
    </xf>
    <xf numFmtId="49" fontId="22" fillId="2" borderId="0" xfId="1" applyNumberFormat="1" applyFont="1" applyFill="1"/>
    <xf numFmtId="49" fontId="3" fillId="2" borderId="0" xfId="1" applyNumberFormat="1" applyFont="1" applyFill="1" applyAlignment="1">
      <alignment vertical="center"/>
    </xf>
    <xf numFmtId="49" fontId="2" fillId="2" borderId="0" xfId="1" applyNumberFormat="1" applyFont="1" applyFill="1" applyAlignment="1">
      <alignment vertical="center"/>
    </xf>
    <xf numFmtId="49" fontId="5" fillId="2" borderId="0" xfId="1" applyNumberFormat="1" applyFont="1" applyFill="1" applyAlignment="1">
      <alignment horizontal="left"/>
    </xf>
    <xf numFmtId="0" fontId="38" fillId="2" borderId="0" xfId="1" applyFont="1" applyFill="1" applyAlignment="1">
      <alignment horizontal="center"/>
    </xf>
    <xf numFmtId="0" fontId="38" fillId="2" borderId="0" xfId="1" applyFont="1" applyFill="1"/>
    <xf numFmtId="0" fontId="28" fillId="2" borderId="0" xfId="1" applyFont="1" applyFill="1" applyAlignment="1">
      <alignment horizontal="left"/>
    </xf>
    <xf numFmtId="49" fontId="40" fillId="2" borderId="0" xfId="1" applyNumberFormat="1" applyFont="1" applyFill="1"/>
    <xf numFmtId="164" fontId="22" fillId="2" borderId="0" xfId="1" applyNumberFormat="1" applyFont="1" applyFill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2" fillId="2" borderId="4" xfId="0" applyNumberFormat="1" applyFont="1" applyFill="1" applyBorder="1" applyAlignment="1">
      <alignment horizontal="center" vertical="center"/>
    </xf>
    <xf numFmtId="164" fontId="22" fillId="2" borderId="3" xfId="1" applyNumberFormat="1" applyFont="1" applyFill="1" applyBorder="1" applyAlignment="1">
      <alignment horizontal="center" vertical="center"/>
    </xf>
    <xf numFmtId="164" fontId="42" fillId="6" borderId="12" xfId="0" applyNumberFormat="1" applyFont="1" applyFill="1" applyBorder="1" applyAlignment="1">
      <alignment horizontal="left" vertical="center"/>
    </xf>
    <xf numFmtId="164" fontId="2" fillId="3" borderId="0" xfId="0" applyNumberFormat="1" applyFont="1" applyFill="1" applyAlignment="1">
      <alignment horizontal="center" vertical="center"/>
    </xf>
    <xf numFmtId="164" fontId="22" fillId="2" borderId="4" xfId="1" applyNumberFormat="1" applyFont="1" applyFill="1" applyBorder="1" applyAlignment="1">
      <alignment horizontal="center" vertical="center"/>
    </xf>
    <xf numFmtId="164" fontId="22" fillId="6" borderId="1" xfId="0" applyNumberFormat="1" applyFont="1" applyFill="1" applyBorder="1" applyAlignment="1">
      <alignment horizontal="center" vertical="center"/>
    </xf>
    <xf numFmtId="164" fontId="22" fillId="6" borderId="12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49" fontId="33" fillId="2" borderId="0" xfId="0" applyNumberFormat="1" applyFont="1" applyFill="1" applyAlignment="1">
      <alignment horizontal="left" vertical="center" wrapText="1"/>
    </xf>
    <xf numFmtId="0" fontId="28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9" fontId="22" fillId="2" borderId="9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49" fontId="22" fillId="3" borderId="12" xfId="0" applyNumberFormat="1" applyFont="1" applyFill="1" applyBorder="1" applyAlignment="1">
      <alignment horizontal="center" vertical="center"/>
    </xf>
    <xf numFmtId="49" fontId="33" fillId="2" borderId="0" xfId="0" applyNumberFormat="1" applyFont="1" applyFill="1" applyAlignment="1">
      <alignment horizontal="left" vertical="center"/>
    </xf>
    <xf numFmtId="49" fontId="24" fillId="2" borderId="0" xfId="0" applyNumberFormat="1" applyFont="1" applyFill="1" applyAlignment="1">
      <alignment wrapText="1"/>
    </xf>
    <xf numFmtId="49" fontId="44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wrapText="1"/>
    </xf>
    <xf numFmtId="164" fontId="46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36" fillId="6" borderId="1" xfId="0" applyNumberFormat="1" applyFont="1" applyFill="1" applyBorder="1" applyAlignment="1">
      <alignment horizontal="center" vertical="center"/>
    </xf>
    <xf numFmtId="49" fontId="48" fillId="2" borderId="0" xfId="0" applyNumberFormat="1" applyFont="1" applyFill="1"/>
    <xf numFmtId="49" fontId="47" fillId="3" borderId="0" xfId="0" applyNumberFormat="1" applyFont="1" applyFill="1"/>
    <xf numFmtId="0" fontId="0" fillId="2" borderId="0" xfId="0" applyFill="1"/>
    <xf numFmtId="0" fontId="0" fillId="3" borderId="0" xfId="0" applyFill="1"/>
    <xf numFmtId="0" fontId="30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/>
    </xf>
    <xf numFmtId="0" fontId="28" fillId="2" borderId="0" xfId="0" applyFont="1" applyFill="1"/>
    <xf numFmtId="0" fontId="51" fillId="0" borderId="0" xfId="3" applyFont="1"/>
    <xf numFmtId="0" fontId="30" fillId="2" borderId="0" xfId="0" applyFont="1" applyFill="1" applyAlignment="1">
      <alignment horizontal="center" vertical="center"/>
    </xf>
    <xf numFmtId="0" fontId="30" fillId="2" borderId="0" xfId="0" applyFont="1" applyFill="1"/>
    <xf numFmtId="0" fontId="17" fillId="2" borderId="0" xfId="0" applyFont="1" applyFill="1"/>
    <xf numFmtId="164" fontId="36" fillId="2" borderId="0" xfId="0" applyNumberFormat="1" applyFont="1" applyFill="1" applyAlignment="1">
      <alignment horizontal="center" vertical="center"/>
    </xf>
    <xf numFmtId="49" fontId="52" fillId="2" borderId="1" xfId="0" applyNumberFormat="1" applyFont="1" applyFill="1" applyBorder="1" applyAlignment="1">
      <alignment horizontal="center" vertical="center"/>
    </xf>
    <xf numFmtId="49" fontId="52" fillId="2" borderId="1" xfId="0" applyNumberFormat="1" applyFont="1" applyFill="1" applyBorder="1" applyAlignment="1">
      <alignment horizontal="center" vertical="center" wrapText="1"/>
    </xf>
    <xf numFmtId="164" fontId="46" fillId="2" borderId="0" xfId="0" applyNumberFormat="1" applyFont="1" applyFill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22" fillId="2" borderId="0" xfId="0" applyNumberFormat="1" applyFont="1" applyFill="1" applyAlignment="1">
      <alignment horizontal="left" vertical="center"/>
    </xf>
    <xf numFmtId="164" fontId="50" fillId="2" borderId="0" xfId="3" applyNumberFormat="1" applyFill="1" applyAlignment="1">
      <alignment horizontal="left" vertical="center"/>
    </xf>
    <xf numFmtId="164" fontId="36" fillId="2" borderId="0" xfId="0" applyNumberFormat="1" applyFont="1" applyFill="1" applyAlignment="1">
      <alignment horizontal="left" vertical="center"/>
    </xf>
    <xf numFmtId="49" fontId="55" fillId="3" borderId="0" xfId="0" applyNumberFormat="1" applyFont="1" applyFill="1" applyAlignment="1">
      <alignment horizontal="center"/>
    </xf>
    <xf numFmtId="164" fontId="57" fillId="2" borderId="1" xfId="0" applyNumberFormat="1" applyFont="1" applyFill="1" applyBorder="1" applyAlignment="1">
      <alignment horizontal="center" vertical="center"/>
    </xf>
    <xf numFmtId="164" fontId="57" fillId="2" borderId="2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164" fontId="36" fillId="2" borderId="2" xfId="0" applyNumberFormat="1" applyFont="1" applyFill="1" applyBorder="1" applyAlignment="1">
      <alignment horizontal="center" vertical="center"/>
    </xf>
    <xf numFmtId="0" fontId="22" fillId="2" borderId="0" xfId="0" applyFont="1" applyFill="1"/>
    <xf numFmtId="165" fontId="22" fillId="2" borderId="0" xfId="0" applyNumberFormat="1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36" fillId="2" borderId="0" xfId="0" applyFont="1" applyFill="1"/>
    <xf numFmtId="0" fontId="36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 vertical="center"/>
    </xf>
    <xf numFmtId="0" fontId="59" fillId="0" borderId="0" xfId="3" applyFont="1"/>
    <xf numFmtId="0" fontId="58" fillId="2" borderId="0" xfId="0" applyFont="1" applyFill="1"/>
    <xf numFmtId="49" fontId="22" fillId="2" borderId="0" xfId="0" applyNumberFormat="1" applyFont="1" applyFill="1" applyAlignment="1">
      <alignment wrapText="1"/>
    </xf>
    <xf numFmtId="0" fontId="36" fillId="2" borderId="0" xfId="0" applyFont="1" applyFill="1" applyAlignment="1">
      <alignment wrapText="1"/>
    </xf>
    <xf numFmtId="49" fontId="60" fillId="2" borderId="0" xfId="0" applyNumberFormat="1" applyFont="1" applyFill="1"/>
    <xf numFmtId="164" fontId="59" fillId="2" borderId="0" xfId="3" applyNumberFormat="1" applyFont="1" applyFill="1" applyAlignment="1">
      <alignment horizontal="left" vertical="center"/>
    </xf>
    <xf numFmtId="0" fontId="36" fillId="2" borderId="0" xfId="0" applyFont="1" applyFill="1" applyAlignment="1">
      <alignment horizontal="center"/>
    </xf>
    <xf numFmtId="0" fontId="61" fillId="2" borderId="0" xfId="0" applyFont="1" applyFill="1"/>
    <xf numFmtId="49" fontId="2" fillId="2" borderId="0" xfId="0" applyNumberFormat="1" applyFont="1" applyFill="1" applyAlignment="1">
      <alignment horizontal="left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left"/>
    </xf>
    <xf numFmtId="49" fontId="47" fillId="3" borderId="0" xfId="0" applyNumberFormat="1" applyFont="1" applyFill="1" applyAlignment="1">
      <alignment horizontal="center"/>
    </xf>
    <xf numFmtId="49" fontId="14" fillId="3" borderId="0" xfId="0" applyNumberFormat="1" applyFont="1" applyFill="1" applyAlignment="1">
      <alignment horizontal="center"/>
    </xf>
    <xf numFmtId="49" fontId="55" fillId="3" borderId="0" xfId="0" applyNumberFormat="1" applyFont="1" applyFill="1" applyAlignment="1">
      <alignment horizont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43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9" xfId="0" quotePrefix="1" applyNumberFormat="1" applyFont="1" applyFill="1" applyBorder="1" applyAlignment="1">
      <alignment horizontal="center" vertical="center"/>
    </xf>
    <xf numFmtId="166" fontId="2" fillId="2" borderId="5" xfId="0" applyNumberFormat="1" applyFont="1" applyFill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49" fontId="4" fillId="2" borderId="9" xfId="0" quotePrefix="1" applyNumberFormat="1" applyFont="1" applyFill="1" applyBorder="1" applyAlignment="1">
      <alignment horizontal="center" vertical="center"/>
    </xf>
    <xf numFmtId="49" fontId="2" fillId="3" borderId="12" xfId="2" applyNumberFormat="1" applyFont="1" applyFill="1" applyBorder="1" applyAlignment="1">
      <alignment horizontal="center" vertical="center"/>
    </xf>
    <xf numFmtId="49" fontId="2" fillId="2" borderId="11" xfId="2" applyNumberFormat="1" applyFont="1" applyFill="1" applyBorder="1" applyAlignment="1">
      <alignment horizontal="center" vertical="center"/>
    </xf>
    <xf numFmtId="164" fontId="2" fillId="4" borderId="9" xfId="2" applyNumberFormat="1" applyFont="1" applyFill="1" applyBorder="1" applyAlignment="1">
      <alignment horizontal="center" vertical="center"/>
    </xf>
    <xf numFmtId="164" fontId="2" fillId="4" borderId="5" xfId="2" applyNumberFormat="1" applyFont="1" applyFill="1" applyBorder="1" applyAlignment="1">
      <alignment horizontal="center" vertical="center"/>
    </xf>
    <xf numFmtId="164" fontId="2" fillId="4" borderId="7" xfId="2" applyNumberFormat="1" applyFont="1" applyFill="1" applyBorder="1" applyAlignment="1">
      <alignment horizontal="center" vertical="center"/>
    </xf>
    <xf numFmtId="164" fontId="2" fillId="4" borderId="6" xfId="2" applyNumberFormat="1" applyFont="1" applyFill="1" applyBorder="1" applyAlignment="1">
      <alignment horizontal="center" vertical="center"/>
    </xf>
    <xf numFmtId="164" fontId="2" fillId="4" borderId="10" xfId="2" applyNumberFormat="1" applyFont="1" applyFill="1" applyBorder="1" applyAlignment="1">
      <alignment horizontal="center" vertical="center"/>
    </xf>
    <xf numFmtId="164" fontId="2" fillId="4" borderId="8" xfId="2" applyNumberFormat="1" applyFont="1" applyFill="1" applyBorder="1" applyAlignment="1">
      <alignment horizontal="center" vertical="center"/>
    </xf>
    <xf numFmtId="164" fontId="2" fillId="4" borderId="2" xfId="2" applyNumberFormat="1" applyFont="1" applyFill="1" applyBorder="1" applyAlignment="1">
      <alignment horizontal="center" vertical="center"/>
    </xf>
    <xf numFmtId="164" fontId="2" fillId="4" borderId="3" xfId="2" applyNumberFormat="1" applyFont="1" applyFill="1" applyBorder="1" applyAlignment="1">
      <alignment horizontal="center" vertical="center"/>
    </xf>
    <xf numFmtId="164" fontId="2" fillId="4" borderId="4" xfId="2" applyNumberFormat="1" applyFont="1" applyFill="1" applyBorder="1" applyAlignment="1">
      <alignment horizontal="center" vertical="center"/>
    </xf>
    <xf numFmtId="164" fontId="2" fillId="5" borderId="9" xfId="2" applyNumberFormat="1" applyFont="1" applyFill="1" applyBorder="1" applyAlignment="1">
      <alignment horizontal="center" vertical="center"/>
    </xf>
    <xf numFmtId="164" fontId="2" fillId="5" borderId="5" xfId="2" applyNumberFormat="1" applyFont="1" applyFill="1" applyBorder="1" applyAlignment="1">
      <alignment horizontal="center" vertical="center"/>
    </xf>
    <xf numFmtId="164" fontId="2" fillId="5" borderId="7" xfId="2" applyNumberFormat="1" applyFont="1" applyFill="1" applyBorder="1" applyAlignment="1">
      <alignment horizontal="center" vertical="center"/>
    </xf>
    <xf numFmtId="164" fontId="2" fillId="5" borderId="6" xfId="2" applyNumberFormat="1" applyFont="1" applyFill="1" applyBorder="1" applyAlignment="1">
      <alignment horizontal="center" vertical="center"/>
    </xf>
    <xf numFmtId="164" fontId="2" fillId="5" borderId="10" xfId="2" applyNumberFormat="1" applyFont="1" applyFill="1" applyBorder="1" applyAlignment="1">
      <alignment horizontal="center" vertical="center"/>
    </xf>
    <xf numFmtId="164" fontId="2" fillId="5" borderId="8" xfId="2" applyNumberFormat="1" applyFont="1" applyFill="1" applyBorder="1" applyAlignment="1">
      <alignment horizontal="center" vertical="center"/>
    </xf>
    <xf numFmtId="164" fontId="2" fillId="5" borderId="2" xfId="2" applyNumberFormat="1" applyFont="1" applyFill="1" applyBorder="1" applyAlignment="1">
      <alignment horizontal="center" vertical="center"/>
    </xf>
    <xf numFmtId="164" fontId="2" fillId="5" borderId="3" xfId="2" applyNumberFormat="1" applyFont="1" applyFill="1" applyBorder="1" applyAlignment="1">
      <alignment horizontal="center" vertical="center"/>
    </xf>
    <xf numFmtId="164" fontId="2" fillId="5" borderId="4" xfId="2" applyNumberFormat="1" applyFont="1" applyFill="1" applyBorder="1" applyAlignment="1">
      <alignment horizontal="center" vertical="center"/>
    </xf>
    <xf numFmtId="49" fontId="33" fillId="2" borderId="0" xfId="2" applyNumberFormat="1" applyFont="1" applyFill="1" applyAlignment="1">
      <alignment horizontal="left" vertical="center" wrapText="1"/>
    </xf>
    <xf numFmtId="49" fontId="24" fillId="2" borderId="0" xfId="1" applyNumberFormat="1" applyFont="1" applyFill="1" applyAlignment="1">
      <alignment wrapText="1"/>
    </xf>
    <xf numFmtId="0" fontId="3" fillId="2" borderId="0" xfId="1" applyFont="1" applyFill="1" applyAlignment="1">
      <alignment wrapText="1"/>
    </xf>
    <xf numFmtId="49" fontId="22" fillId="2" borderId="1" xfId="1" applyNumberFormat="1" applyFont="1" applyFill="1" applyBorder="1" applyAlignment="1">
      <alignment horizontal="center" vertical="center"/>
    </xf>
    <xf numFmtId="164" fontId="22" fillId="2" borderId="2" xfId="1" applyNumberFormat="1" applyFont="1" applyFill="1" applyBorder="1" applyAlignment="1">
      <alignment horizontal="center" vertical="center"/>
    </xf>
    <xf numFmtId="164" fontId="22" fillId="2" borderId="4" xfId="1" applyNumberFormat="1" applyFont="1" applyFill="1" applyBorder="1" applyAlignment="1">
      <alignment horizontal="center" vertical="center"/>
    </xf>
    <xf numFmtId="1" fontId="22" fillId="2" borderId="2" xfId="1" applyNumberFormat="1" applyFont="1" applyFill="1" applyBorder="1" applyAlignment="1">
      <alignment horizontal="center" vertical="center"/>
    </xf>
    <xf numFmtId="1" fontId="22" fillId="2" borderId="4" xfId="1" applyNumberFormat="1" applyFont="1" applyFill="1" applyBorder="1" applyAlignment="1">
      <alignment horizontal="center" vertical="center"/>
    </xf>
    <xf numFmtId="49" fontId="5" fillId="2" borderId="0" xfId="1" applyNumberFormat="1" applyFont="1" applyFill="1" applyAlignment="1">
      <alignment horizontal="left" vertical="center" wrapText="1"/>
    </xf>
    <xf numFmtId="0" fontId="17" fillId="0" borderId="0" xfId="1" applyAlignment="1">
      <alignment vertical="center" wrapText="1"/>
    </xf>
    <xf numFmtId="49" fontId="45" fillId="2" borderId="0" xfId="0" applyNumberFormat="1" applyFont="1" applyFill="1" applyAlignment="1">
      <alignment horizontal="center"/>
    </xf>
    <xf numFmtId="49" fontId="39" fillId="2" borderId="0" xfId="0" applyNumberFormat="1" applyFont="1" applyFill="1" applyAlignment="1">
      <alignment horizontal="center"/>
    </xf>
    <xf numFmtId="49" fontId="30" fillId="2" borderId="0" xfId="0" applyNumberFormat="1" applyFont="1" applyFill="1" applyAlignment="1">
      <alignment horizontal="center"/>
    </xf>
    <xf numFmtId="49" fontId="49" fillId="2" borderId="0" xfId="0" applyNumberFormat="1" applyFont="1" applyFill="1" applyAlignment="1">
      <alignment horizontal="left" vertical="center"/>
    </xf>
    <xf numFmtId="49" fontId="2" fillId="2" borderId="13" xfId="0" applyNumberFormat="1" applyFont="1" applyFill="1" applyBorder="1" applyAlignment="1">
      <alignment horizontal="center" wrapText="1"/>
    </xf>
    <xf numFmtId="164" fontId="22" fillId="2" borderId="2" xfId="0" applyNumberFormat="1" applyFont="1" applyFill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/>
    </xf>
    <xf numFmtId="49" fontId="41" fillId="2" borderId="13" xfId="0" applyNumberFormat="1" applyFont="1" applyFill="1" applyBorder="1" applyAlignment="1">
      <alignment horizontal="center"/>
    </xf>
    <xf numFmtId="49" fontId="10" fillId="3" borderId="0" xfId="0" applyNumberFormat="1" applyFont="1" applyFill="1" applyAlignment="1">
      <alignment horizontal="center"/>
    </xf>
    <xf numFmtId="49" fontId="30" fillId="2" borderId="0" xfId="0" applyNumberFormat="1" applyFont="1" applyFill="1" applyAlignment="1">
      <alignment horizontal="left" vertical="center"/>
    </xf>
    <xf numFmtId="167" fontId="63" fillId="3" borderId="2" xfId="4" applyFont="1" applyFill="1" applyBorder="1" applyAlignment="1"/>
    <xf numFmtId="167" fontId="4" fillId="3" borderId="1" xfId="4" applyFill="1" applyBorder="1" applyAlignment="1"/>
  </cellXfs>
  <cellStyles count="5">
    <cellStyle name="Hyperlink" xfId="3" builtinId="8"/>
    <cellStyle name="Normal" xfId="0" builtinId="0"/>
    <cellStyle name="Normal 2" xfId="1" xr:uid="{00000000-0005-0000-0000-000002000000}"/>
    <cellStyle name="Normal 28" xfId="4" xr:uid="{69153FEF-C184-4F89-AFB5-04D3C3AF38C2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133350</xdr:rowOff>
    </xdr:from>
    <xdr:to>
      <xdr:col>1</xdr:col>
      <xdr:colOff>752475</xdr:colOff>
      <xdr:row>2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26087D-BE7B-4DDC-910A-B0E52239E874}"/>
            </a:ext>
            <a:ext uri="{147F2762-F138-4A5C-976F-8EAC2B608ADB}">
              <a16:predDERef xmlns:a16="http://schemas.microsoft.com/office/drawing/2014/main" pred="{00000000-0008-0000-0000-0000A898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33350"/>
          <a:ext cx="40290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885825</xdr:colOff>
      <xdr:row>0</xdr:row>
      <xdr:rowOff>190500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885825</xdr:colOff>
      <xdr:row>0</xdr:row>
      <xdr:rowOff>190500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885825</xdr:colOff>
      <xdr:row>0</xdr:row>
      <xdr:rowOff>190500</xdr:rowOff>
    </xdr:to>
    <xdr:pic>
      <xdr:nvPicPr>
        <xdr:cNvPr id="4" name="圖片_x0020_1" descr="描述: YMSI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304800</xdr:rowOff>
    </xdr:from>
    <xdr:to>
      <xdr:col>7</xdr:col>
      <xdr:colOff>714375</xdr:colOff>
      <xdr:row>0</xdr:row>
      <xdr:rowOff>561975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714375</xdr:colOff>
      <xdr:row>0</xdr:row>
      <xdr:rowOff>561975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714375</xdr:colOff>
      <xdr:row>0</xdr:row>
      <xdr:rowOff>561975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304800</xdr:rowOff>
    </xdr:from>
    <xdr:to>
      <xdr:col>6</xdr:col>
      <xdr:colOff>0</xdr:colOff>
      <xdr:row>0</xdr:row>
      <xdr:rowOff>561975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9950" y="304800"/>
          <a:ext cx="3105150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714375</xdr:colOff>
      <xdr:row>0</xdr:row>
      <xdr:rowOff>561975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48050" y="304800"/>
          <a:ext cx="4962525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2" name="圖片_x0020_1" descr="描述: YMSI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3" name="圖片_x0020_1" descr="描述: YMSI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9525</xdr:rowOff>
    </xdr:from>
    <xdr:ext cx="1495425" cy="314325"/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9525</xdr:colOff>
      <xdr:row>0</xdr:row>
      <xdr:rowOff>9525</xdr:rowOff>
    </xdr:from>
    <xdr:ext cx="1495425" cy="314325"/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9525</xdr:colOff>
      <xdr:row>0</xdr:row>
      <xdr:rowOff>9525</xdr:rowOff>
    </xdr:from>
    <xdr:ext cx="1495425" cy="314325"/>
    <xdr:pic>
      <xdr:nvPicPr>
        <xdr:cNvPr id="4" name="圖片_x0020_1" descr="描述: YMSI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9525</xdr:colOff>
      <xdr:row>0</xdr:row>
      <xdr:rowOff>9525</xdr:rowOff>
    </xdr:from>
    <xdr:ext cx="1495425" cy="314325"/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219075</xdr:colOff>
      <xdr:row>0</xdr:row>
      <xdr:rowOff>790575</xdr:rowOff>
    </xdr:from>
    <xdr:to>
      <xdr:col>6</xdr:col>
      <xdr:colOff>209550</xdr:colOff>
      <xdr:row>0</xdr:row>
      <xdr:rowOff>1047750</xdr:rowOff>
    </xdr:to>
    <xdr:sp macro="" textlink="">
      <xdr:nvSpPr>
        <xdr:cNvPr id="6" name="WordArt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1590675" y="190500"/>
          <a:ext cx="2733675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oneCellAnchor>
    <xdr:from>
      <xdr:col>0</xdr:col>
      <xdr:colOff>9525</xdr:colOff>
      <xdr:row>0</xdr:row>
      <xdr:rowOff>9525</xdr:rowOff>
    </xdr:from>
    <xdr:ext cx="1495425" cy="314325"/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323850</xdr:colOff>
      <xdr:row>0</xdr:row>
      <xdr:rowOff>323850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323850</xdr:colOff>
      <xdr:row>0</xdr:row>
      <xdr:rowOff>323850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323850</xdr:colOff>
      <xdr:row>0</xdr:row>
      <xdr:rowOff>323850</xdr:rowOff>
    </xdr:to>
    <xdr:pic>
      <xdr:nvPicPr>
        <xdr:cNvPr id="4" name="圖片_x0020_1" descr="描述: YMSI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323850</xdr:colOff>
      <xdr:row>0</xdr:row>
      <xdr:rowOff>323850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0</xdr:row>
      <xdr:rowOff>790575</xdr:rowOff>
    </xdr:from>
    <xdr:to>
      <xdr:col>6</xdr:col>
      <xdr:colOff>209550</xdr:colOff>
      <xdr:row>0</xdr:row>
      <xdr:rowOff>1047750</xdr:rowOff>
    </xdr:to>
    <xdr:sp macro="" textlink="">
      <xdr:nvSpPr>
        <xdr:cNvPr id="6" name="WordArt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1857375" y="790575"/>
          <a:ext cx="29432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323850</xdr:colOff>
      <xdr:row>0</xdr:row>
      <xdr:rowOff>323850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314325</xdr:rowOff>
    </xdr:from>
    <xdr:to>
      <xdr:col>8</xdr:col>
      <xdr:colOff>0</xdr:colOff>
      <xdr:row>0</xdr:row>
      <xdr:rowOff>571500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3086100" y="190500"/>
          <a:ext cx="1790700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933450</xdr:colOff>
      <xdr:row>0</xdr:row>
      <xdr:rowOff>323850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0</xdr:row>
      <xdr:rowOff>314325</xdr:rowOff>
    </xdr:from>
    <xdr:to>
      <xdr:col>8</xdr:col>
      <xdr:colOff>0</xdr:colOff>
      <xdr:row>0</xdr:row>
      <xdr:rowOff>571500</xdr:rowOff>
    </xdr:to>
    <xdr:sp macro="" textlink="">
      <xdr:nvSpPr>
        <xdr:cNvPr id="4" name="WordArt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3086100" y="190500"/>
          <a:ext cx="1790700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933450</xdr:colOff>
      <xdr:row>0</xdr:row>
      <xdr:rowOff>323850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0</xdr:row>
      <xdr:rowOff>314325</xdr:rowOff>
    </xdr:from>
    <xdr:to>
      <xdr:col>8</xdr:col>
      <xdr:colOff>0</xdr:colOff>
      <xdr:row>0</xdr:row>
      <xdr:rowOff>571500</xdr:rowOff>
    </xdr:to>
    <xdr:sp macro="" textlink="">
      <xdr:nvSpPr>
        <xdr:cNvPr id="6" name="WordArt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3086100" y="190500"/>
          <a:ext cx="1790700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933450</xdr:colOff>
      <xdr:row>0</xdr:row>
      <xdr:rowOff>323850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0</xdr:row>
      <xdr:rowOff>314325</xdr:rowOff>
    </xdr:from>
    <xdr:to>
      <xdr:col>8</xdr:col>
      <xdr:colOff>0</xdr:colOff>
      <xdr:row>0</xdr:row>
      <xdr:rowOff>571500</xdr:rowOff>
    </xdr:to>
    <xdr:sp macro="" textlink="">
      <xdr:nvSpPr>
        <xdr:cNvPr id="8" name="WordArt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 noChangeShapeType="1"/>
        </xdr:cNvSpPr>
      </xdr:nvSpPr>
      <xdr:spPr bwMode="auto">
        <a:xfrm>
          <a:off x="3086100" y="190500"/>
          <a:ext cx="1790700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933450</xdr:colOff>
      <xdr:row>0</xdr:row>
      <xdr:rowOff>323850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0</xdr:row>
      <xdr:rowOff>314325</xdr:rowOff>
    </xdr:from>
    <xdr:to>
      <xdr:col>8</xdr:col>
      <xdr:colOff>0</xdr:colOff>
      <xdr:row>0</xdr:row>
      <xdr:rowOff>571500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3086100" y="190500"/>
          <a:ext cx="1790700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933450</xdr:colOff>
      <xdr:row>0</xdr:row>
      <xdr:rowOff>323850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4" name="圖片_x0020_1" descr="描述: YMSI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6" name="圖片_x0020_1" descr="描述: YMSI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8" name="圖片_x0020_1" descr="描述: YMSI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0" name="圖片_x0020_1" descr="描述: YMSI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2" name="圖片_x0020_1" descr="描述: YMSI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3" name="圖片_x0020_1" descr="描述: YMSI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4" name="圖片_x0020_1" descr="描述: YMSI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5" name="圖片_x0020_1" descr="描述: YMSI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13" name="圖片_x0020_1" descr="描述: YMSIG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15" name="圖片_x0020_1" descr="描述: YMSIG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17" name="圖片_x0020_1" descr="描述: YMSIG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19" name="圖片_x0020_1" descr="描述: YMSIG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21" name="圖片_x0020_1" descr="描述: YMSIG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23" name="圖片_x0020_1" descr="描述: YMSIG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25" name="圖片_x0020_1" descr="描述: YMSIG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27" name="圖片_x0020_1" descr="描述: YMSIG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22412</xdr:rowOff>
    </xdr:from>
    <xdr:to>
      <xdr:col>0</xdr:col>
      <xdr:colOff>689722</xdr:colOff>
      <xdr:row>0</xdr:row>
      <xdr:rowOff>193862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2" y="22412"/>
          <a:ext cx="207701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344357</xdr:colOff>
      <xdr:row>0</xdr:row>
      <xdr:rowOff>165735</xdr:rowOff>
    </xdr:from>
    <xdr:to>
      <xdr:col>9</xdr:col>
      <xdr:colOff>470996</xdr:colOff>
      <xdr:row>0</xdr:row>
      <xdr:rowOff>430703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3632387" y="173355"/>
          <a:ext cx="5089151" cy="264968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>
    <xdr:from>
      <xdr:col>0</xdr:col>
      <xdr:colOff>209550</xdr:colOff>
      <xdr:row>0</xdr:row>
      <xdr:rowOff>66675</xdr:rowOff>
    </xdr:from>
    <xdr:to>
      <xdr:col>2</xdr:col>
      <xdr:colOff>180975</xdr:colOff>
      <xdr:row>0</xdr:row>
      <xdr:rowOff>371475</xdr:rowOff>
    </xdr:to>
    <xdr:pic>
      <xdr:nvPicPr>
        <xdr:cNvPr id="373809" name="Picture 1024">
          <a:extLst>
            <a:ext uri="{FF2B5EF4-FFF2-40B4-BE49-F238E27FC236}">
              <a16:creationId xmlns:a16="http://schemas.microsoft.com/office/drawing/2014/main" id="{00000000-0008-0000-1200-000031B4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66675"/>
          <a:ext cx="23145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344357</xdr:colOff>
      <xdr:row>0</xdr:row>
      <xdr:rowOff>165735</xdr:rowOff>
    </xdr:from>
    <xdr:to>
      <xdr:col>9</xdr:col>
      <xdr:colOff>470996</xdr:colOff>
      <xdr:row>0</xdr:row>
      <xdr:rowOff>430703</xdr:rowOff>
    </xdr:to>
    <xdr:sp macro="" textlink="">
      <xdr:nvSpPr>
        <xdr:cNvPr id="4" name="WordArt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3632387" y="173355"/>
          <a:ext cx="5089151" cy="264968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>
    <xdr:from>
      <xdr:col>0</xdr:col>
      <xdr:colOff>209550</xdr:colOff>
      <xdr:row>0</xdr:row>
      <xdr:rowOff>66675</xdr:rowOff>
    </xdr:from>
    <xdr:to>
      <xdr:col>2</xdr:col>
      <xdr:colOff>180975</xdr:colOff>
      <xdr:row>0</xdr:row>
      <xdr:rowOff>371475</xdr:rowOff>
    </xdr:to>
    <xdr:pic>
      <xdr:nvPicPr>
        <xdr:cNvPr id="373811" name="Picture 1024">
          <a:extLst>
            <a:ext uri="{FF2B5EF4-FFF2-40B4-BE49-F238E27FC236}">
              <a16:creationId xmlns:a16="http://schemas.microsoft.com/office/drawing/2014/main" id="{00000000-0008-0000-1200-000033B4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66675"/>
          <a:ext cx="23145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1499907</xdr:colOff>
      <xdr:row>0</xdr:row>
      <xdr:rowOff>323850</xdr:rowOff>
    </xdr:to>
    <xdr:pic>
      <xdr:nvPicPr>
        <xdr:cNvPr id="370724" name="圖片_x0020_1" descr="描述: YMSIG">
          <a:extLst>
            <a:ext uri="{FF2B5EF4-FFF2-40B4-BE49-F238E27FC236}">
              <a16:creationId xmlns:a16="http://schemas.microsoft.com/office/drawing/2014/main" id="{00000000-0008-0000-1300-000024A8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1499907</xdr:colOff>
      <xdr:row>0</xdr:row>
      <xdr:rowOff>323850</xdr:rowOff>
    </xdr:to>
    <xdr:pic>
      <xdr:nvPicPr>
        <xdr:cNvPr id="370725" name="圖片_x0020_1" descr="描述: YMSIG">
          <a:extLst>
            <a:ext uri="{FF2B5EF4-FFF2-40B4-BE49-F238E27FC236}">
              <a16:creationId xmlns:a16="http://schemas.microsoft.com/office/drawing/2014/main" id="{00000000-0008-0000-1300-000025A8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1499907</xdr:colOff>
      <xdr:row>0</xdr:row>
      <xdr:rowOff>323850</xdr:rowOff>
    </xdr:to>
    <xdr:pic>
      <xdr:nvPicPr>
        <xdr:cNvPr id="370726" name="圖片_x0020_1" descr="描述: YMSIG">
          <a:extLst>
            <a:ext uri="{FF2B5EF4-FFF2-40B4-BE49-F238E27FC236}">
              <a16:creationId xmlns:a16="http://schemas.microsoft.com/office/drawing/2014/main" id="{00000000-0008-0000-1300-000026A8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114300</xdr:colOff>
      <xdr:row>2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EA1867-BB29-4591-993E-F9C95890AFE1}"/>
            </a:ext>
            <a:ext uri="{147F2762-F138-4A5C-976F-8EAC2B608ADB}">
              <a16:predDERef xmlns:a16="http://schemas.microsoft.com/office/drawing/2014/main" pred="{80EAB3A0-F897-4024-9505-832BFF53A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3400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304800</xdr:rowOff>
    </xdr:from>
    <xdr:to>
      <xdr:col>8</xdr:col>
      <xdr:colOff>714375</xdr:colOff>
      <xdr:row>0</xdr:row>
      <xdr:rowOff>561975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3438525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8</xdr:col>
      <xdr:colOff>714375</xdr:colOff>
      <xdr:row>0</xdr:row>
      <xdr:rowOff>561975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3438525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8</xdr:col>
      <xdr:colOff>714375</xdr:colOff>
      <xdr:row>0</xdr:row>
      <xdr:rowOff>561975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3438525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304800</xdr:rowOff>
    </xdr:from>
    <xdr:to>
      <xdr:col>6</xdr:col>
      <xdr:colOff>0</xdr:colOff>
      <xdr:row>0</xdr:row>
      <xdr:rowOff>561975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304800"/>
          <a:ext cx="3695700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8</xdr:col>
      <xdr:colOff>714375</xdr:colOff>
      <xdr:row>0</xdr:row>
      <xdr:rowOff>561975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38525" y="304800"/>
          <a:ext cx="4962525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2" name="圖片_x0020_1" descr="描述: YMSI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3" name="圖片_x0020_1" descr="描述: YMSI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304800</xdr:rowOff>
    </xdr:from>
    <xdr:to>
      <xdr:col>7</xdr:col>
      <xdr:colOff>0</xdr:colOff>
      <xdr:row>0</xdr:row>
      <xdr:rowOff>561975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838700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0</xdr:colOff>
      <xdr:row>0</xdr:row>
      <xdr:rowOff>561975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838700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0</xdr:colOff>
      <xdr:row>0</xdr:row>
      <xdr:rowOff>561975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838700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304800</xdr:rowOff>
    </xdr:from>
    <xdr:to>
      <xdr:col>6</xdr:col>
      <xdr:colOff>0</xdr:colOff>
      <xdr:row>0</xdr:row>
      <xdr:rowOff>561975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9950" y="304800"/>
          <a:ext cx="3105150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0</xdr:colOff>
      <xdr:row>0</xdr:row>
      <xdr:rowOff>561975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48050" y="304800"/>
          <a:ext cx="4838700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2" name="圖片_x0020_1" descr="描述: YMSI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3" name="圖片_x0020_1" descr="描述: YMSI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</xdr:col>
      <xdr:colOff>466725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D62EC4-E8E8-4A8B-ADCB-24779F6FE8FE}"/>
            </a:ext>
            <a:ext uri="{147F2762-F138-4A5C-976F-8EAC2B608ADB}">
              <a16:predDERef xmlns:a16="http://schemas.microsoft.com/office/drawing/2014/main" pred="{4A6C9ED1-2F55-4B83-9376-4BF9B9F1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4775"/>
          <a:ext cx="3752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1</xdr:col>
      <xdr:colOff>876300</xdr:colOff>
      <xdr:row>2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FA6DC-81E5-4A32-9FA8-5C71E5AB1A0D}"/>
            </a:ext>
            <a:ext uri="{147F2762-F138-4A5C-976F-8EAC2B608ADB}">
              <a16:predDERef xmlns:a16="http://schemas.microsoft.com/office/drawing/2014/main" pred="{BC0326E5-27F9-4753-988F-903EB845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104775"/>
          <a:ext cx="41052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552450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CD80F4-6DCA-4EAC-BB79-F879B5612B8D}"/>
            </a:ext>
            <a:ext uri="{147F2762-F138-4A5C-976F-8EAC2B608ADB}">
              <a16:predDERef xmlns:a16="http://schemas.microsoft.com/office/drawing/2014/main" pred="{6D5C01E4-9532-4A76-92F1-B6417DF3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150"/>
          <a:ext cx="40290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1143000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1AA8F6-A71F-44D5-A8B6-7E8BAC57A34E}"/>
            </a:ext>
            <a:ext uri="{147F2762-F138-4A5C-976F-8EAC2B608ADB}">
              <a16:predDERef xmlns:a16="http://schemas.microsoft.com/office/drawing/2014/main" pred="{E4EADE96-A100-4562-98AD-EDAE3687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40290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323850</xdr:colOff>
      <xdr:row>2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8FFC60F-14FB-4368-ADB3-3EB1098FE4EA}"/>
            </a:ext>
            <a:ext uri="{147F2762-F138-4A5C-976F-8EAC2B608ADB}">
              <a16:predDERef xmlns:a16="http://schemas.microsoft.com/office/drawing/2014/main" pred="{E4EADE96-A100-4562-98AD-EDAE3687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4371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-solution.yangming.com/e-service/schedule/LongtermScheduleDetail.aspx?ftype=H&amp;svc=TSE&amp;dtn=N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-solution.yangming.com/e-service/schedule/PointToPointResult.aspx?localSite=" TargetMode="External"/><Relationship Id="rId2" Type="http://schemas.openxmlformats.org/officeDocument/2006/relationships/hyperlink" Target="https://e-solution.yangming.com/e-service/schedule/LongtermScheduleDetail.aspx?ftype=H&amp;svc=SE8&amp;dtn=S" TargetMode="External"/><Relationship Id="rId1" Type="http://schemas.openxmlformats.org/officeDocument/2006/relationships/hyperlink" Target="https://e-solution.yangming.com/e-service/schedule/LongtermScheduleDetail.aspx?ftype=H&amp;svc=TSE&amp;dtn=S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-solution.yangming.com/e-service/schedule/LongtermScheduleDetail.aspx?ftype=H&amp;svc=CVX&amp;dtn=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e-solution.yangming.com/e-service/schedule/LongtermScheduleDetail.aspx?ftype=H&amp;svc=JKX&amp;dtn=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e-solution.yangming.com/e-service/schedule/PointToPointResult.aspx?localSite=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-solution.yangming.com/e-service/schedule/PointToPointResult.aspx?localSite=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-solution.yangming.com/e-service/schedule/PointToPointResult.aspx?localSit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60"/>
  <sheetViews>
    <sheetView topLeftCell="A3" zoomScaleNormal="100" workbookViewId="0">
      <selection activeCell="B28" sqref="B28"/>
    </sheetView>
  </sheetViews>
  <sheetFormatPr defaultColWidth="9" defaultRowHeight="13.15"/>
  <cols>
    <col min="1" max="1" width="38.33203125" style="16" customWidth="1"/>
    <col min="2" max="2" width="13.44140625" style="16" customWidth="1"/>
    <col min="3" max="4" width="11.33203125" style="17" customWidth="1"/>
    <col min="5" max="5" width="11.33203125" style="1" customWidth="1"/>
    <col min="6" max="6" width="11.33203125" style="16" customWidth="1"/>
    <col min="7" max="7" width="15.21875" style="16" customWidth="1"/>
    <col min="8" max="8" width="8.88671875" style="1" customWidth="1"/>
    <col min="9" max="11" width="9" style="1"/>
    <col min="12" max="12" width="4" style="1" customWidth="1"/>
    <col min="13" max="13" width="1.109375" style="1" customWidth="1"/>
    <col min="14" max="16384" width="9" style="1"/>
  </cols>
  <sheetData>
    <row r="1" spans="1:7" s="16" customFormat="1" ht="50.25" customHeight="1">
      <c r="A1" s="18"/>
      <c r="B1" s="18"/>
      <c r="C1" s="17"/>
      <c r="D1" s="202" t="s">
        <v>0</v>
      </c>
      <c r="E1" s="201"/>
      <c r="F1" s="196"/>
      <c r="G1" s="196"/>
    </row>
    <row r="2" spans="1:7" ht="20.100000000000001" customHeight="1">
      <c r="A2" s="3"/>
      <c r="B2" s="3"/>
      <c r="C2" s="3"/>
      <c r="D2" s="211" t="s">
        <v>1</v>
      </c>
      <c r="E2" s="39"/>
      <c r="G2" s="4"/>
    </row>
    <row r="3" spans="1:7" ht="20.100000000000001" customHeight="1">
      <c r="A3" s="3"/>
      <c r="B3" s="3"/>
      <c r="C3" s="3"/>
      <c r="D3" s="251" t="s">
        <v>2</v>
      </c>
      <c r="E3" s="251"/>
      <c r="F3" s="251"/>
      <c r="G3" s="5"/>
    </row>
    <row r="4" spans="1:7" ht="20.100000000000001" customHeight="1">
      <c r="A4" s="16" t="s">
        <v>3</v>
      </c>
    </row>
    <row r="5" spans="1:7" s="44" customFormat="1" ht="22.7" customHeight="1">
      <c r="A5" s="47" t="s">
        <v>4</v>
      </c>
      <c r="B5" s="47"/>
      <c r="C5" s="47" t="s">
        <v>5</v>
      </c>
      <c r="D5" s="47" t="s">
        <v>6</v>
      </c>
      <c r="E5" s="47" t="s">
        <v>7</v>
      </c>
      <c r="F5" s="47" t="s">
        <v>8</v>
      </c>
      <c r="G5" s="47" t="s">
        <v>9</v>
      </c>
    </row>
    <row r="6" spans="1:7" s="44" customFormat="1" ht="22.7" customHeight="1">
      <c r="A6" s="47" t="s">
        <v>10</v>
      </c>
      <c r="B6" s="47" t="s">
        <v>11</v>
      </c>
      <c r="C6" s="47" t="s">
        <v>12</v>
      </c>
      <c r="D6" s="47" t="s">
        <v>13</v>
      </c>
      <c r="E6" s="47" t="s">
        <v>13</v>
      </c>
      <c r="F6" s="47" t="s">
        <v>13</v>
      </c>
      <c r="G6" s="47" t="s">
        <v>13</v>
      </c>
    </row>
    <row r="7" spans="1:7" s="44" customFormat="1" ht="18" customHeight="1">
      <c r="A7" s="206" t="s">
        <v>14</v>
      </c>
      <c r="B7" s="228" t="s">
        <v>15</v>
      </c>
      <c r="C7" s="206">
        <v>45704</v>
      </c>
      <c r="D7" s="206">
        <f t="shared" ref="D7" si="0">C7+2</f>
        <v>45706</v>
      </c>
      <c r="E7" s="206">
        <f>C7+3</f>
        <v>45707</v>
      </c>
      <c r="F7" s="205">
        <f>C7+5</f>
        <v>45709</v>
      </c>
      <c r="G7" s="206">
        <f>+E7+8</f>
        <v>45715</v>
      </c>
    </row>
    <row r="8" spans="1:7" s="44" customFormat="1" ht="18" customHeight="1">
      <c r="A8" s="206" t="s">
        <v>16</v>
      </c>
      <c r="B8" s="228" t="s">
        <v>17</v>
      </c>
      <c r="C8" s="205">
        <f>C7+7</f>
        <v>45711</v>
      </c>
      <c r="D8" s="205">
        <f t="shared" ref="D8:D14" si="1">C8+2</f>
        <v>45713</v>
      </c>
      <c r="E8" s="205">
        <f t="shared" ref="E8:E14" si="2">C8+3</f>
        <v>45714</v>
      </c>
      <c r="F8" s="205">
        <f t="shared" ref="F8:F14" si="3">C8+5</f>
        <v>45716</v>
      </c>
      <c r="G8" s="205">
        <f t="shared" ref="G8:G14" si="4">+E8+8</f>
        <v>45722</v>
      </c>
    </row>
    <row r="9" spans="1:7" s="44" customFormat="1" ht="18" customHeight="1">
      <c r="A9" s="206" t="s">
        <v>18</v>
      </c>
      <c r="B9" s="228" t="s">
        <v>19</v>
      </c>
      <c r="C9" s="206">
        <f t="shared" ref="C9:C14" si="5">C8+7</f>
        <v>45718</v>
      </c>
      <c r="D9" s="206">
        <f t="shared" si="1"/>
        <v>45720</v>
      </c>
      <c r="E9" s="206">
        <f t="shared" si="2"/>
        <v>45721</v>
      </c>
      <c r="F9" s="205">
        <f t="shared" si="3"/>
        <v>45723</v>
      </c>
      <c r="G9" s="206">
        <f t="shared" si="4"/>
        <v>45729</v>
      </c>
    </row>
    <row r="10" spans="1:7" s="44" customFormat="1" ht="18" customHeight="1">
      <c r="A10" s="206" t="s">
        <v>20</v>
      </c>
      <c r="B10" s="228" t="s">
        <v>21</v>
      </c>
      <c r="C10" s="206">
        <f t="shared" si="5"/>
        <v>45725</v>
      </c>
      <c r="D10" s="206">
        <f t="shared" si="1"/>
        <v>45727</v>
      </c>
      <c r="E10" s="206">
        <f t="shared" si="2"/>
        <v>45728</v>
      </c>
      <c r="F10" s="205">
        <f t="shared" si="3"/>
        <v>45730</v>
      </c>
      <c r="G10" s="206">
        <f t="shared" si="4"/>
        <v>45736</v>
      </c>
    </row>
    <row r="11" spans="1:7" s="44" customFormat="1" ht="18" customHeight="1">
      <c r="A11" s="206" t="s">
        <v>22</v>
      </c>
      <c r="B11" s="228" t="s">
        <v>23</v>
      </c>
      <c r="C11" s="206">
        <f t="shared" si="5"/>
        <v>45732</v>
      </c>
      <c r="D11" s="206">
        <f t="shared" si="1"/>
        <v>45734</v>
      </c>
      <c r="E11" s="206">
        <f t="shared" si="2"/>
        <v>45735</v>
      </c>
      <c r="F11" s="205">
        <f t="shared" si="3"/>
        <v>45737</v>
      </c>
      <c r="G11" s="206">
        <f t="shared" si="4"/>
        <v>45743</v>
      </c>
    </row>
    <row r="12" spans="1:7" s="44" customFormat="1" ht="18" customHeight="1">
      <c r="A12" s="206" t="s">
        <v>24</v>
      </c>
      <c r="B12" s="228" t="s">
        <v>25</v>
      </c>
      <c r="C12" s="206">
        <f t="shared" si="5"/>
        <v>45739</v>
      </c>
      <c r="D12" s="206">
        <f t="shared" si="1"/>
        <v>45741</v>
      </c>
      <c r="E12" s="206">
        <f t="shared" si="2"/>
        <v>45742</v>
      </c>
      <c r="F12" s="205">
        <f t="shared" si="3"/>
        <v>45744</v>
      </c>
      <c r="G12" s="206">
        <f t="shared" si="4"/>
        <v>45750</v>
      </c>
    </row>
    <row r="13" spans="1:7" s="44" customFormat="1" ht="18" customHeight="1">
      <c r="A13" s="206" t="s">
        <v>26</v>
      </c>
      <c r="B13" s="228" t="s">
        <v>27</v>
      </c>
      <c r="C13" s="206">
        <f t="shared" si="5"/>
        <v>45746</v>
      </c>
      <c r="D13" s="206">
        <f t="shared" si="1"/>
        <v>45748</v>
      </c>
      <c r="E13" s="206">
        <f t="shared" si="2"/>
        <v>45749</v>
      </c>
      <c r="F13" s="205">
        <f t="shared" si="3"/>
        <v>45751</v>
      </c>
      <c r="G13" s="206">
        <f t="shared" si="4"/>
        <v>45757</v>
      </c>
    </row>
    <row r="14" spans="1:7" s="44" customFormat="1" ht="18" customHeight="1">
      <c r="A14" s="206" t="s">
        <v>28</v>
      </c>
      <c r="B14" s="228" t="s">
        <v>29</v>
      </c>
      <c r="C14" s="206">
        <f t="shared" si="5"/>
        <v>45753</v>
      </c>
      <c r="D14" s="206">
        <f t="shared" si="1"/>
        <v>45755</v>
      </c>
      <c r="E14" s="206">
        <f t="shared" si="2"/>
        <v>45756</v>
      </c>
      <c r="F14" s="205">
        <f t="shared" si="3"/>
        <v>45758</v>
      </c>
      <c r="G14" s="206">
        <f t="shared" si="4"/>
        <v>45764</v>
      </c>
    </row>
    <row r="15" spans="1:7" s="44" customFormat="1" ht="13.5" customHeight="1">
      <c r="A15" s="40"/>
      <c r="B15" s="40"/>
      <c r="C15" s="224"/>
      <c r="D15" s="224"/>
      <c r="E15" s="224"/>
      <c r="F15" s="227"/>
      <c r="G15" s="224"/>
    </row>
    <row r="16" spans="1:7" s="44" customFormat="1" ht="15" customHeight="1">
      <c r="A16" s="229" t="s">
        <v>30</v>
      </c>
      <c r="B16" s="40"/>
      <c r="C16" s="224"/>
      <c r="D16" s="224"/>
      <c r="E16" s="227"/>
      <c r="F16" s="224"/>
    </row>
    <row r="17" spans="1:12" s="44" customFormat="1" ht="18" customHeight="1">
      <c r="A17" s="230" t="s">
        <v>31</v>
      </c>
      <c r="B17" s="40"/>
      <c r="C17" s="224"/>
      <c r="D17" s="224"/>
      <c r="E17" s="227"/>
      <c r="F17" s="224"/>
    </row>
    <row r="18" spans="1:12" s="12" customFormat="1" ht="15.6">
      <c r="A18" s="9" t="s">
        <v>32</v>
      </c>
      <c r="B18" s="9"/>
      <c r="C18" s="9"/>
      <c r="D18" s="9"/>
      <c r="E18" s="9"/>
      <c r="F18" s="10"/>
      <c r="G18" s="11"/>
    </row>
    <row r="19" spans="1:12" s="12" customFormat="1" ht="15.75">
      <c r="A19" s="9"/>
      <c r="B19" s="9"/>
      <c r="C19" s="9"/>
      <c r="D19" s="9"/>
      <c r="E19" s="9"/>
      <c r="F19" s="10"/>
      <c r="G19" s="11"/>
    </row>
    <row r="20" spans="1:12" s="213" customFormat="1" ht="15">
      <c r="A20" s="218" t="s">
        <v>33</v>
      </c>
      <c r="B20" s="218"/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1:12" s="213" customFormat="1" ht="15">
      <c r="A21" s="250" t="s">
        <v>34</v>
      </c>
      <c r="B21" s="219"/>
      <c r="C21" s="219"/>
      <c r="D21" s="219" t="s">
        <v>35</v>
      </c>
      <c r="E21" s="219"/>
      <c r="F21" s="219"/>
      <c r="G21" s="219"/>
      <c r="H21" s="219"/>
      <c r="I21" s="219"/>
      <c r="J21" s="219"/>
      <c r="K21" s="219"/>
      <c r="L21" s="219"/>
    </row>
    <row r="22" spans="1:12" s="213" customFormat="1" ht="15">
      <c r="A22" s="219" t="s">
        <v>36</v>
      </c>
      <c r="B22" s="219"/>
      <c r="C22" s="219"/>
      <c r="D22" s="46" t="s">
        <v>37</v>
      </c>
      <c r="E22" s="219"/>
      <c r="F22" s="219"/>
      <c r="G22" s="219"/>
      <c r="H22" s="219"/>
      <c r="I22" s="219"/>
      <c r="J22" s="219"/>
      <c r="K22" s="219"/>
      <c r="L22" s="219"/>
    </row>
    <row r="23" spans="1:12" s="213" customFormat="1" ht="15">
      <c r="A23" s="219" t="s">
        <v>38</v>
      </c>
      <c r="B23" s="219"/>
      <c r="C23" s="217"/>
      <c r="D23" s="46" t="s">
        <v>39</v>
      </c>
      <c r="E23" s="217"/>
      <c r="F23" s="217"/>
      <c r="G23" s="217"/>
      <c r="H23" s="217"/>
      <c r="I23" s="217"/>
      <c r="J23" s="217"/>
      <c r="K23" s="217"/>
      <c r="L23" s="217"/>
    </row>
    <row r="24" spans="1:12" s="213" customFormat="1" ht="15">
      <c r="A24" s="219" t="s">
        <v>40</v>
      </c>
      <c r="B24" s="219"/>
      <c r="C24" s="217"/>
      <c r="D24" s="216" t="s">
        <v>41</v>
      </c>
      <c r="E24" s="217"/>
      <c r="F24" s="221"/>
      <c r="G24" s="217"/>
      <c r="H24" s="217"/>
      <c r="I24" s="217"/>
      <c r="J24" s="217"/>
      <c r="K24" s="217"/>
      <c r="L24" s="217"/>
    </row>
    <row r="25" spans="1:12" s="213" customFormat="1" ht="15">
      <c r="A25" s="219" t="s">
        <v>42</v>
      </c>
      <c r="B25" s="219"/>
      <c r="C25" s="219"/>
      <c r="D25" s="216" t="s">
        <v>43</v>
      </c>
      <c r="E25" s="219"/>
      <c r="F25" s="222"/>
      <c r="G25" s="219"/>
      <c r="H25" s="219"/>
      <c r="I25" s="219"/>
      <c r="J25" s="219"/>
      <c r="K25" s="219"/>
      <c r="L25" s="219"/>
    </row>
    <row r="26" spans="1:12" s="213" customFormat="1" ht="15">
      <c r="A26" s="222"/>
      <c r="B26" s="222"/>
      <c r="C26" s="219"/>
      <c r="D26" s="219"/>
      <c r="E26" s="219"/>
      <c r="F26" s="222"/>
      <c r="G26" s="219"/>
      <c r="H26" s="219"/>
      <c r="I26" s="219"/>
      <c r="J26" s="219"/>
      <c r="K26" s="219"/>
      <c r="L26" s="219"/>
    </row>
    <row r="27" spans="1:12" s="213" customFormat="1" ht="15">
      <c r="A27" s="250" t="s">
        <v>44</v>
      </c>
      <c r="B27" s="219"/>
      <c r="C27" s="219"/>
      <c r="D27" s="219" t="s">
        <v>35</v>
      </c>
      <c r="E27" s="219"/>
      <c r="F27" s="219"/>
      <c r="G27" s="219"/>
      <c r="H27" s="219"/>
      <c r="I27" s="219"/>
      <c r="J27" s="219"/>
      <c r="K27" s="219"/>
      <c r="L27" s="219"/>
    </row>
    <row r="28" spans="1:12" s="213" customFormat="1" ht="15">
      <c r="A28" s="219" t="s">
        <v>45</v>
      </c>
      <c r="B28" s="219"/>
      <c r="C28" s="219"/>
      <c r="D28" s="46" t="s">
        <v>46</v>
      </c>
      <c r="E28" s="219"/>
      <c r="F28" s="219"/>
      <c r="G28" s="219"/>
      <c r="H28" s="219"/>
      <c r="I28" s="219"/>
      <c r="J28" s="219"/>
      <c r="K28" s="219"/>
      <c r="L28" s="219"/>
    </row>
    <row r="29" spans="1:12" s="213" customFormat="1" ht="15">
      <c r="A29" s="219" t="s">
        <v>47</v>
      </c>
      <c r="B29" s="219"/>
      <c r="C29" s="217"/>
      <c r="D29" s="46" t="s">
        <v>48</v>
      </c>
      <c r="E29" s="217"/>
      <c r="F29" s="217"/>
      <c r="G29" s="217"/>
      <c r="H29" s="217"/>
      <c r="I29" s="217"/>
      <c r="J29" s="217"/>
      <c r="K29" s="217"/>
      <c r="L29" s="217"/>
    </row>
    <row r="30" spans="1:12" s="213" customFormat="1" ht="15">
      <c r="A30" s="219" t="s">
        <v>49</v>
      </c>
      <c r="B30" s="219"/>
      <c r="C30" s="217"/>
      <c r="D30" s="46" t="s">
        <v>50</v>
      </c>
      <c r="E30" s="217"/>
      <c r="F30" s="221"/>
      <c r="G30" s="217"/>
      <c r="H30" s="217"/>
      <c r="I30" s="217"/>
      <c r="J30" s="217"/>
      <c r="K30" s="217"/>
      <c r="L30" s="217"/>
    </row>
    <row r="31" spans="1:12" s="213" customFormat="1" ht="15">
      <c r="A31" s="219" t="s">
        <v>51</v>
      </c>
      <c r="B31" s="219"/>
      <c r="C31" s="219"/>
      <c r="D31" s="46" t="s">
        <v>52</v>
      </c>
      <c r="E31" s="219"/>
      <c r="F31" s="222"/>
      <c r="G31" s="219"/>
      <c r="H31" s="219"/>
      <c r="I31" s="219"/>
      <c r="J31" s="219"/>
      <c r="K31" s="219"/>
      <c r="L31" s="219"/>
    </row>
    <row r="32" spans="1:12" s="213" customFormat="1" ht="15">
      <c r="A32" s="219" t="s">
        <v>53</v>
      </c>
      <c r="B32" s="222"/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1:12" s="213" customFormat="1" ht="15">
      <c r="A33" s="222"/>
      <c r="B33" s="222"/>
      <c r="C33" s="220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1:12" s="213" customFormat="1" ht="15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</row>
    <row r="35" spans="1:12" s="37" customFormat="1">
      <c r="A35" s="16"/>
      <c r="B35" s="16"/>
      <c r="C35" s="17"/>
      <c r="D35" s="17"/>
      <c r="E35" s="1"/>
      <c r="F35" s="16"/>
      <c r="G35" s="36"/>
    </row>
    <row r="36" spans="1:12" s="37" customFormat="1">
      <c r="A36" s="16"/>
      <c r="B36" s="16"/>
      <c r="C36" s="17"/>
      <c r="D36" s="17"/>
      <c r="E36" s="1"/>
      <c r="F36" s="16"/>
      <c r="G36" s="36"/>
    </row>
    <row r="37" spans="1:12" s="41" customFormat="1">
      <c r="A37" s="16"/>
      <c r="B37" s="16"/>
      <c r="C37" s="17"/>
      <c r="D37" s="17"/>
      <c r="E37" s="1"/>
      <c r="F37" s="16"/>
      <c r="G37" s="16"/>
    </row>
    <row r="38" spans="1:12" s="41" customFormat="1" ht="9.1999999999999993" customHeight="1">
      <c r="A38" s="16"/>
      <c r="B38" s="16"/>
      <c r="C38" s="17"/>
      <c r="D38" s="17"/>
      <c r="E38" s="1"/>
      <c r="F38" s="16"/>
      <c r="G38" s="16"/>
    </row>
    <row r="39" spans="1:12" s="41" customFormat="1" ht="9.1999999999999993" customHeight="1">
      <c r="A39" s="16"/>
      <c r="B39" s="16"/>
      <c r="C39" s="17"/>
      <c r="D39" s="17"/>
      <c r="E39" s="1"/>
      <c r="F39" s="16"/>
      <c r="G39" s="16"/>
    </row>
    <row r="40" spans="1:12" s="41" customFormat="1" ht="9.1999999999999993" customHeight="1">
      <c r="A40" s="16"/>
      <c r="B40" s="16"/>
      <c r="C40" s="17"/>
      <c r="D40" s="17"/>
      <c r="E40" s="1"/>
      <c r="F40" s="16"/>
      <c r="G40" s="16"/>
    </row>
    <row r="41" spans="1:12" s="41" customFormat="1" ht="9.1999999999999993" customHeight="1">
      <c r="A41" s="16"/>
      <c r="B41" s="16"/>
      <c r="C41" s="17"/>
      <c r="D41" s="17"/>
      <c r="E41" s="1"/>
      <c r="F41" s="16"/>
      <c r="G41" s="16"/>
    </row>
    <row r="42" spans="1:12" s="41" customFormat="1" ht="9.1999999999999993" customHeight="1">
      <c r="A42" s="16"/>
      <c r="B42" s="16"/>
      <c r="C42" s="17"/>
      <c r="D42" s="17"/>
      <c r="E42" s="1"/>
      <c r="F42" s="16"/>
      <c r="G42" s="16"/>
    </row>
    <row r="43" spans="1:12" s="41" customFormat="1" ht="9.1999999999999993" customHeight="1">
      <c r="A43" s="16"/>
      <c r="B43" s="16"/>
      <c r="C43" s="17"/>
      <c r="D43" s="17"/>
      <c r="E43" s="1"/>
      <c r="F43" s="16"/>
      <c r="G43" s="16"/>
    </row>
    <row r="44" spans="1:12" s="41" customFormat="1" ht="9.1999999999999993" customHeight="1">
      <c r="A44" s="16"/>
      <c r="B44" s="16"/>
      <c r="C44" s="17"/>
      <c r="D44" s="17"/>
      <c r="E44" s="1"/>
      <c r="F44" s="16"/>
      <c r="G44" s="16"/>
    </row>
    <row r="45" spans="1:12" s="41" customFormat="1" ht="9.1999999999999993" customHeight="1">
      <c r="A45" s="16"/>
      <c r="B45" s="16"/>
      <c r="C45" s="17"/>
      <c r="D45" s="17"/>
      <c r="E45" s="1"/>
      <c r="F45" s="16"/>
      <c r="G45" s="16"/>
    </row>
    <row r="46" spans="1:12" s="41" customFormat="1" ht="9.1999999999999993" customHeight="1">
      <c r="A46" s="16"/>
      <c r="B46" s="16"/>
      <c r="C46" s="17"/>
      <c r="D46" s="17"/>
      <c r="E46" s="1"/>
      <c r="F46" s="16"/>
      <c r="G46" s="16"/>
    </row>
    <row r="47" spans="1:12" s="41" customFormat="1" ht="9.1999999999999993" customHeight="1">
      <c r="A47" s="16"/>
      <c r="B47" s="16"/>
      <c r="C47" s="17"/>
      <c r="D47" s="17"/>
      <c r="E47" s="1"/>
      <c r="F47" s="16"/>
      <c r="G47" s="16"/>
    </row>
    <row r="48" spans="1:12" s="41" customFormat="1" ht="9.1999999999999993" customHeight="1">
      <c r="A48" s="16"/>
      <c r="B48" s="16"/>
      <c r="C48" s="17"/>
      <c r="D48" s="17"/>
      <c r="E48" s="1"/>
      <c r="F48" s="16"/>
      <c r="G48" s="16"/>
    </row>
    <row r="49" spans="1:244" s="41" customFormat="1" ht="9.1999999999999993" customHeight="1">
      <c r="A49" s="16"/>
      <c r="B49" s="16"/>
      <c r="C49" s="17"/>
      <c r="D49" s="17"/>
      <c r="E49" s="1"/>
      <c r="F49" s="16"/>
      <c r="G49" s="16"/>
    </row>
    <row r="50" spans="1:244" ht="10.5" customHeight="1"/>
    <row r="51" spans="1:244" ht="10.5" customHeight="1">
      <c r="H51" s="46" t="s">
        <v>54</v>
      </c>
      <c r="I51" s="46" t="s">
        <v>54</v>
      </c>
      <c r="J51" s="46" t="s">
        <v>54</v>
      </c>
      <c r="K51" s="46" t="s">
        <v>54</v>
      </c>
      <c r="L51" s="46" t="s">
        <v>54</v>
      </c>
      <c r="M51" s="46" t="s">
        <v>54</v>
      </c>
      <c r="N51" s="46" t="s">
        <v>54</v>
      </c>
      <c r="O51" s="46" t="s">
        <v>54</v>
      </c>
      <c r="P51" s="46" t="s">
        <v>54</v>
      </c>
      <c r="Q51" s="46" t="s">
        <v>54</v>
      </c>
      <c r="R51" s="46" t="s">
        <v>54</v>
      </c>
      <c r="S51" s="46" t="s">
        <v>54</v>
      </c>
      <c r="T51" s="46" t="s">
        <v>54</v>
      </c>
      <c r="U51" s="46" t="s">
        <v>54</v>
      </c>
      <c r="V51" s="46" t="s">
        <v>54</v>
      </c>
      <c r="W51" s="46" t="s">
        <v>54</v>
      </c>
      <c r="X51" s="46" t="s">
        <v>54</v>
      </c>
      <c r="Y51" s="46" t="s">
        <v>54</v>
      </c>
      <c r="Z51" s="46" t="s">
        <v>54</v>
      </c>
      <c r="AA51" s="46" t="s">
        <v>54</v>
      </c>
      <c r="AB51" s="46" t="s">
        <v>54</v>
      </c>
      <c r="AC51" s="46" t="s">
        <v>54</v>
      </c>
      <c r="AD51" s="46" t="s">
        <v>54</v>
      </c>
      <c r="AE51" s="46" t="s">
        <v>54</v>
      </c>
      <c r="AF51" s="46" t="s">
        <v>54</v>
      </c>
      <c r="AG51" s="46" t="s">
        <v>54</v>
      </c>
      <c r="AH51" s="46" t="s">
        <v>54</v>
      </c>
      <c r="AI51" s="46" t="s">
        <v>54</v>
      </c>
      <c r="AJ51" s="46" t="s">
        <v>54</v>
      </c>
      <c r="AK51" s="46" t="s">
        <v>54</v>
      </c>
      <c r="AL51" s="46" t="s">
        <v>54</v>
      </c>
      <c r="AM51" s="46" t="s">
        <v>54</v>
      </c>
      <c r="AN51" s="46" t="s">
        <v>54</v>
      </c>
      <c r="AO51" s="46" t="s">
        <v>54</v>
      </c>
      <c r="AP51" s="46" t="s">
        <v>54</v>
      </c>
      <c r="AQ51" s="46" t="s">
        <v>54</v>
      </c>
      <c r="AR51" s="46" t="s">
        <v>54</v>
      </c>
      <c r="AS51" s="46" t="s">
        <v>54</v>
      </c>
      <c r="AT51" s="46" t="s">
        <v>54</v>
      </c>
      <c r="AU51" s="46" t="s">
        <v>54</v>
      </c>
      <c r="AV51" s="46" t="s">
        <v>54</v>
      </c>
      <c r="AW51" s="46" t="s">
        <v>54</v>
      </c>
      <c r="AX51" s="46" t="s">
        <v>54</v>
      </c>
      <c r="AY51" s="46" t="s">
        <v>54</v>
      </c>
      <c r="AZ51" s="46" t="s">
        <v>54</v>
      </c>
      <c r="BA51" s="46" t="s">
        <v>54</v>
      </c>
      <c r="BB51" s="46" t="s">
        <v>54</v>
      </c>
      <c r="BC51" s="46" t="s">
        <v>54</v>
      </c>
      <c r="BD51" s="46" t="s">
        <v>54</v>
      </c>
      <c r="BE51" s="46" t="s">
        <v>54</v>
      </c>
      <c r="BF51" s="46" t="s">
        <v>54</v>
      </c>
      <c r="BG51" s="46" t="s">
        <v>54</v>
      </c>
      <c r="BH51" s="46" t="s">
        <v>54</v>
      </c>
      <c r="BI51" s="46" t="s">
        <v>54</v>
      </c>
      <c r="BJ51" s="46" t="s">
        <v>54</v>
      </c>
      <c r="BK51" s="46" t="s">
        <v>54</v>
      </c>
      <c r="BL51" s="46" t="s">
        <v>54</v>
      </c>
      <c r="BM51" s="46" t="s">
        <v>54</v>
      </c>
      <c r="BN51" s="46" t="s">
        <v>54</v>
      </c>
      <c r="BO51" s="46" t="s">
        <v>54</v>
      </c>
      <c r="BP51" s="46" t="s">
        <v>54</v>
      </c>
      <c r="BQ51" s="46" t="s">
        <v>54</v>
      </c>
      <c r="BR51" s="46" t="s">
        <v>54</v>
      </c>
      <c r="BS51" s="46" t="s">
        <v>54</v>
      </c>
      <c r="BT51" s="46" t="s">
        <v>54</v>
      </c>
      <c r="BU51" s="46" t="s">
        <v>54</v>
      </c>
      <c r="BV51" s="46" t="s">
        <v>54</v>
      </c>
      <c r="BW51" s="46" t="s">
        <v>54</v>
      </c>
      <c r="BX51" s="46" t="s">
        <v>54</v>
      </c>
      <c r="BY51" s="46" t="s">
        <v>54</v>
      </c>
      <c r="BZ51" s="46" t="s">
        <v>54</v>
      </c>
      <c r="CA51" s="46" t="s">
        <v>54</v>
      </c>
      <c r="CB51" s="46" t="s">
        <v>54</v>
      </c>
      <c r="CC51" s="46" t="s">
        <v>54</v>
      </c>
      <c r="CD51" s="46" t="s">
        <v>54</v>
      </c>
      <c r="CE51" s="46" t="s">
        <v>54</v>
      </c>
      <c r="CF51" s="46" t="s">
        <v>54</v>
      </c>
      <c r="CG51" s="46" t="s">
        <v>54</v>
      </c>
      <c r="CH51" s="46" t="s">
        <v>54</v>
      </c>
      <c r="CI51" s="46" t="s">
        <v>54</v>
      </c>
      <c r="CJ51" s="46" t="s">
        <v>54</v>
      </c>
      <c r="CK51" s="46" t="s">
        <v>54</v>
      </c>
      <c r="CL51" s="46" t="s">
        <v>54</v>
      </c>
      <c r="CM51" s="46" t="s">
        <v>54</v>
      </c>
      <c r="CN51" s="46" t="s">
        <v>54</v>
      </c>
      <c r="CO51" s="46" t="s">
        <v>54</v>
      </c>
      <c r="CP51" s="46" t="s">
        <v>54</v>
      </c>
      <c r="CQ51" s="46" t="s">
        <v>54</v>
      </c>
      <c r="CR51" s="46" t="s">
        <v>54</v>
      </c>
      <c r="CS51" s="46" t="s">
        <v>54</v>
      </c>
      <c r="CT51" s="46" t="s">
        <v>54</v>
      </c>
      <c r="CU51" s="46" t="s">
        <v>54</v>
      </c>
      <c r="CV51" s="46" t="s">
        <v>54</v>
      </c>
      <c r="CW51" s="46" t="s">
        <v>54</v>
      </c>
      <c r="CX51" s="46" t="s">
        <v>54</v>
      </c>
      <c r="CY51" s="46" t="s">
        <v>54</v>
      </c>
      <c r="CZ51" s="46" t="s">
        <v>54</v>
      </c>
      <c r="DA51" s="46" t="s">
        <v>54</v>
      </c>
      <c r="DB51" s="46" t="s">
        <v>54</v>
      </c>
      <c r="DC51" s="46" t="s">
        <v>54</v>
      </c>
      <c r="DD51" s="46" t="s">
        <v>54</v>
      </c>
      <c r="DE51" s="46" t="s">
        <v>54</v>
      </c>
      <c r="DF51" s="46" t="s">
        <v>54</v>
      </c>
      <c r="DG51" s="46" t="s">
        <v>54</v>
      </c>
      <c r="DH51" s="46" t="s">
        <v>54</v>
      </c>
      <c r="DI51" s="46" t="s">
        <v>54</v>
      </c>
      <c r="DJ51" s="46" t="s">
        <v>54</v>
      </c>
      <c r="DK51" s="46" t="s">
        <v>54</v>
      </c>
      <c r="DL51" s="46" t="s">
        <v>54</v>
      </c>
      <c r="DM51" s="46" t="s">
        <v>54</v>
      </c>
      <c r="DN51" s="46" t="s">
        <v>54</v>
      </c>
      <c r="DO51" s="46" t="s">
        <v>54</v>
      </c>
      <c r="DP51" s="46" t="s">
        <v>54</v>
      </c>
      <c r="DQ51" s="46" t="s">
        <v>54</v>
      </c>
      <c r="DR51" s="46" t="s">
        <v>54</v>
      </c>
      <c r="DS51" s="46" t="s">
        <v>54</v>
      </c>
      <c r="DT51" s="46" t="s">
        <v>54</v>
      </c>
      <c r="DU51" s="46" t="s">
        <v>54</v>
      </c>
      <c r="DV51" s="46" t="s">
        <v>54</v>
      </c>
      <c r="DW51" s="46" t="s">
        <v>54</v>
      </c>
      <c r="DX51" s="46" t="s">
        <v>54</v>
      </c>
      <c r="DY51" s="46" t="s">
        <v>54</v>
      </c>
      <c r="DZ51" s="46" t="s">
        <v>54</v>
      </c>
      <c r="EA51" s="46" t="s">
        <v>54</v>
      </c>
      <c r="EB51" s="46" t="s">
        <v>54</v>
      </c>
      <c r="EC51" s="46" t="s">
        <v>54</v>
      </c>
      <c r="ED51" s="46" t="s">
        <v>54</v>
      </c>
      <c r="EE51" s="46" t="s">
        <v>54</v>
      </c>
      <c r="EF51" s="46" t="s">
        <v>54</v>
      </c>
      <c r="EG51" s="46" t="s">
        <v>54</v>
      </c>
      <c r="EH51" s="46" t="s">
        <v>54</v>
      </c>
      <c r="EI51" s="46" t="s">
        <v>54</v>
      </c>
      <c r="EJ51" s="46" t="s">
        <v>54</v>
      </c>
      <c r="EK51" s="46" t="s">
        <v>54</v>
      </c>
      <c r="EL51" s="46" t="s">
        <v>54</v>
      </c>
      <c r="EM51" s="46" t="s">
        <v>54</v>
      </c>
      <c r="EN51" s="46" t="s">
        <v>54</v>
      </c>
      <c r="EO51" s="46" t="s">
        <v>54</v>
      </c>
      <c r="EP51" s="46" t="s">
        <v>54</v>
      </c>
      <c r="EQ51" s="46" t="s">
        <v>54</v>
      </c>
      <c r="ER51" s="46" t="s">
        <v>54</v>
      </c>
      <c r="ES51" s="46" t="s">
        <v>54</v>
      </c>
      <c r="ET51" s="46" t="s">
        <v>54</v>
      </c>
      <c r="EU51" s="46" t="s">
        <v>54</v>
      </c>
      <c r="EV51" s="46" t="s">
        <v>54</v>
      </c>
      <c r="EW51" s="46" t="s">
        <v>54</v>
      </c>
      <c r="EX51" s="46" t="s">
        <v>54</v>
      </c>
      <c r="EY51" s="46" t="s">
        <v>54</v>
      </c>
      <c r="EZ51" s="46" t="s">
        <v>54</v>
      </c>
      <c r="FA51" s="46" t="s">
        <v>54</v>
      </c>
      <c r="FB51" s="46" t="s">
        <v>54</v>
      </c>
      <c r="FC51" s="46" t="s">
        <v>54</v>
      </c>
      <c r="FD51" s="46" t="s">
        <v>54</v>
      </c>
      <c r="FE51" s="46" t="s">
        <v>54</v>
      </c>
      <c r="FF51" s="46" t="s">
        <v>54</v>
      </c>
      <c r="FG51" s="46" t="s">
        <v>54</v>
      </c>
      <c r="FH51" s="46" t="s">
        <v>54</v>
      </c>
      <c r="FI51" s="46" t="s">
        <v>54</v>
      </c>
      <c r="FJ51" s="46" t="s">
        <v>54</v>
      </c>
      <c r="FK51" s="46" t="s">
        <v>54</v>
      </c>
      <c r="FL51" s="46" t="s">
        <v>54</v>
      </c>
      <c r="FM51" s="46" t="s">
        <v>54</v>
      </c>
      <c r="FN51" s="46" t="s">
        <v>54</v>
      </c>
      <c r="FO51" s="46" t="s">
        <v>54</v>
      </c>
      <c r="FP51" s="46" t="s">
        <v>54</v>
      </c>
      <c r="FQ51" s="46" t="s">
        <v>54</v>
      </c>
      <c r="FR51" s="46" t="s">
        <v>54</v>
      </c>
      <c r="FS51" s="46" t="s">
        <v>54</v>
      </c>
      <c r="FT51" s="46" t="s">
        <v>54</v>
      </c>
      <c r="FU51" s="46" t="s">
        <v>54</v>
      </c>
      <c r="FV51" s="46" t="s">
        <v>54</v>
      </c>
      <c r="FW51" s="46" t="s">
        <v>54</v>
      </c>
      <c r="FX51" s="46" t="s">
        <v>54</v>
      </c>
      <c r="FY51" s="46" t="s">
        <v>54</v>
      </c>
      <c r="FZ51" s="46" t="s">
        <v>54</v>
      </c>
      <c r="GA51" s="46" t="s">
        <v>54</v>
      </c>
      <c r="GB51" s="46" t="s">
        <v>54</v>
      </c>
      <c r="GC51" s="46" t="s">
        <v>54</v>
      </c>
      <c r="GD51" s="46" t="s">
        <v>54</v>
      </c>
      <c r="GE51" s="46" t="s">
        <v>54</v>
      </c>
      <c r="GF51" s="46" t="s">
        <v>54</v>
      </c>
      <c r="GG51" s="46" t="s">
        <v>54</v>
      </c>
      <c r="GH51" s="46" t="s">
        <v>54</v>
      </c>
      <c r="GI51" s="46" t="s">
        <v>54</v>
      </c>
      <c r="GJ51" s="46" t="s">
        <v>54</v>
      </c>
      <c r="GK51" s="46" t="s">
        <v>54</v>
      </c>
      <c r="GL51" s="46" t="s">
        <v>54</v>
      </c>
      <c r="GM51" s="46" t="s">
        <v>54</v>
      </c>
      <c r="GN51" s="46" t="s">
        <v>54</v>
      </c>
      <c r="GO51" s="46" t="s">
        <v>54</v>
      </c>
      <c r="GP51" s="46" t="s">
        <v>54</v>
      </c>
      <c r="GQ51" s="46" t="s">
        <v>54</v>
      </c>
      <c r="GR51" s="46" t="s">
        <v>54</v>
      </c>
      <c r="GS51" s="46" t="s">
        <v>54</v>
      </c>
      <c r="GT51" s="46" t="s">
        <v>54</v>
      </c>
      <c r="GU51" s="46" t="s">
        <v>54</v>
      </c>
      <c r="GV51" s="46" t="s">
        <v>54</v>
      </c>
      <c r="GW51" s="46" t="s">
        <v>54</v>
      </c>
      <c r="GX51" s="46" t="s">
        <v>54</v>
      </c>
      <c r="GY51" s="46" t="s">
        <v>54</v>
      </c>
      <c r="GZ51" s="46" t="s">
        <v>54</v>
      </c>
      <c r="HA51" s="46" t="s">
        <v>54</v>
      </c>
      <c r="HB51" s="46" t="s">
        <v>54</v>
      </c>
      <c r="HC51" s="46" t="s">
        <v>54</v>
      </c>
      <c r="HD51" s="46" t="s">
        <v>54</v>
      </c>
      <c r="HE51" s="46" t="s">
        <v>54</v>
      </c>
      <c r="HF51" s="46" t="s">
        <v>54</v>
      </c>
      <c r="HG51" s="46" t="s">
        <v>54</v>
      </c>
      <c r="HH51" s="46" t="s">
        <v>54</v>
      </c>
      <c r="HI51" s="46" t="s">
        <v>54</v>
      </c>
      <c r="HJ51" s="46" t="s">
        <v>54</v>
      </c>
      <c r="HK51" s="46" t="s">
        <v>54</v>
      </c>
      <c r="HL51" s="46" t="s">
        <v>54</v>
      </c>
      <c r="HM51" s="46" t="s">
        <v>54</v>
      </c>
      <c r="HN51" s="46" t="s">
        <v>54</v>
      </c>
      <c r="HO51" s="46" t="s">
        <v>54</v>
      </c>
      <c r="HP51" s="46" t="s">
        <v>54</v>
      </c>
      <c r="HQ51" s="46" t="s">
        <v>54</v>
      </c>
      <c r="HR51" s="46" t="s">
        <v>54</v>
      </c>
      <c r="HS51" s="46" t="s">
        <v>54</v>
      </c>
      <c r="HT51" s="46" t="s">
        <v>54</v>
      </c>
      <c r="HU51" s="46" t="s">
        <v>54</v>
      </c>
      <c r="HV51" s="46" t="s">
        <v>54</v>
      </c>
      <c r="HW51" s="46" t="s">
        <v>54</v>
      </c>
      <c r="HX51" s="46" t="s">
        <v>54</v>
      </c>
      <c r="HY51" s="46" t="s">
        <v>54</v>
      </c>
      <c r="HZ51" s="46" t="s">
        <v>54</v>
      </c>
      <c r="IA51" s="46" t="s">
        <v>54</v>
      </c>
      <c r="IB51" s="46" t="s">
        <v>54</v>
      </c>
      <c r="IC51" s="46" t="s">
        <v>54</v>
      </c>
      <c r="ID51" s="46" t="s">
        <v>54</v>
      </c>
      <c r="IE51" s="46" t="s">
        <v>54</v>
      </c>
      <c r="IF51" s="46" t="s">
        <v>54</v>
      </c>
      <c r="IG51" s="46" t="s">
        <v>54</v>
      </c>
      <c r="IH51" s="46" t="s">
        <v>54</v>
      </c>
      <c r="II51" s="46" t="s">
        <v>54</v>
      </c>
      <c r="IJ51" s="46" t="s">
        <v>54</v>
      </c>
    </row>
    <row r="52" spans="1:244" ht="12" customHeight="1"/>
    <row r="55" spans="1:244" s="42" customFormat="1">
      <c r="A55" s="16"/>
      <c r="B55" s="16"/>
      <c r="C55" s="17"/>
      <c r="D55" s="17"/>
      <c r="E55" s="1"/>
      <c r="F55" s="16"/>
      <c r="G55" s="16"/>
    </row>
    <row r="56" spans="1:244" ht="12.75"/>
    <row r="57" spans="1:244" ht="12.75"/>
    <row r="58" spans="1:244" ht="12.75"/>
    <row r="59" spans="1:244" ht="12.75"/>
    <row r="60" spans="1:244" ht="12.75"/>
  </sheetData>
  <mergeCells count="1">
    <mergeCell ref="D3:F3"/>
  </mergeCells>
  <phoneticPr fontId="13" type="noConversion"/>
  <hyperlinks>
    <hyperlink ref="A17" r:id="rId1" xr:uid="{BB780E6F-33AF-4714-B836-01C4717551B7}"/>
  </hyperlinks>
  <pageMargins left="0.7" right="0.7" top="0.75" bottom="0.75" header="0.3" footer="0.3"/>
  <pageSetup scale="56" fitToWidth="0" fitToHeight="0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7"/>
  <sheetViews>
    <sheetView workbookViewId="0">
      <selection activeCell="I47" sqref="A36:XFD47"/>
    </sheetView>
  </sheetViews>
  <sheetFormatPr defaultRowHeight="15"/>
  <cols>
    <col min="1" max="1" width="19.77734375" style="70" customWidth="1"/>
    <col min="2" max="2" width="7.21875" style="64" customWidth="1"/>
    <col min="3" max="3" width="6.77734375" style="64" customWidth="1"/>
    <col min="4" max="4" width="27.77734375" style="64" customWidth="1"/>
    <col min="5" max="5" width="6.88671875" style="64" customWidth="1"/>
    <col min="6" max="8" width="10.109375" style="64" customWidth="1"/>
  </cols>
  <sheetData>
    <row r="1" spans="1:8" ht="27">
      <c r="A1" s="60" t="s">
        <v>122</v>
      </c>
      <c r="B1" s="53"/>
      <c r="C1" s="62" t="s">
        <v>322</v>
      </c>
      <c r="D1" s="63" t="s">
        <v>0</v>
      </c>
      <c r="E1" s="52"/>
      <c r="F1" s="54"/>
    </row>
    <row r="2" spans="1:8">
      <c r="A2" s="65" t="s">
        <v>323</v>
      </c>
      <c r="B2" s="65"/>
      <c r="C2" s="61"/>
      <c r="D2" s="66" t="s">
        <v>324</v>
      </c>
      <c r="E2" s="52"/>
      <c r="F2" s="67"/>
    </row>
    <row r="3" spans="1:8">
      <c r="A3" s="65" t="s">
        <v>325</v>
      </c>
      <c r="B3" s="65"/>
      <c r="C3" s="65"/>
      <c r="D3" s="65"/>
      <c r="E3" s="68"/>
      <c r="F3" s="68"/>
    </row>
    <row r="4" spans="1:8">
      <c r="A4" s="61" t="s">
        <v>326</v>
      </c>
      <c r="B4" s="53"/>
      <c r="C4" s="61"/>
      <c r="D4" s="61"/>
      <c r="E4" s="52"/>
      <c r="F4" s="52"/>
    </row>
    <row r="6" spans="1:8">
      <c r="A6" s="79" t="s">
        <v>4</v>
      </c>
      <c r="B6" s="69" t="s">
        <v>5</v>
      </c>
      <c r="C6" s="69" t="s">
        <v>327</v>
      </c>
      <c r="D6" s="79" t="s">
        <v>328</v>
      </c>
      <c r="E6" s="69" t="s">
        <v>327</v>
      </c>
      <c r="F6" s="69" t="s">
        <v>101</v>
      </c>
      <c r="G6" s="69" t="s">
        <v>105</v>
      </c>
      <c r="H6" s="69" t="s">
        <v>109</v>
      </c>
    </row>
    <row r="7" spans="1:8">
      <c r="A7" s="79" t="s">
        <v>130</v>
      </c>
      <c r="B7" s="58" t="s">
        <v>12</v>
      </c>
      <c r="C7" s="58" t="s">
        <v>13</v>
      </c>
      <c r="D7" s="79" t="s">
        <v>130</v>
      </c>
      <c r="E7" s="58" t="s">
        <v>12</v>
      </c>
      <c r="F7" s="58" t="s">
        <v>13</v>
      </c>
      <c r="G7" s="58" t="s">
        <v>13</v>
      </c>
      <c r="H7" s="58" t="s">
        <v>13</v>
      </c>
    </row>
    <row r="8" spans="1:8">
      <c r="A8" s="267" t="s">
        <v>329</v>
      </c>
      <c r="B8" s="260">
        <v>43247</v>
      </c>
      <c r="C8" s="260">
        <f>B8+3</f>
        <v>43250</v>
      </c>
      <c r="D8" s="270" t="s">
        <v>330</v>
      </c>
      <c r="E8" s="260">
        <f>+B8+9</f>
        <v>43256</v>
      </c>
      <c r="F8" s="260">
        <f>+E8+8</f>
        <v>43264</v>
      </c>
      <c r="G8" s="260">
        <f>+E8+10</f>
        <v>43266</v>
      </c>
      <c r="H8" s="260">
        <f>+E8+13</f>
        <v>43269</v>
      </c>
    </row>
    <row r="9" spans="1:8">
      <c r="A9" s="268"/>
      <c r="B9" s="266"/>
      <c r="C9" s="266"/>
      <c r="D9" s="271"/>
      <c r="E9" s="266"/>
      <c r="F9" s="266"/>
      <c r="G9" s="266"/>
      <c r="H9" s="266"/>
    </row>
    <row r="10" spans="1:8">
      <c r="A10" s="268"/>
      <c r="B10" s="266"/>
      <c r="C10" s="266"/>
      <c r="D10" s="271"/>
      <c r="E10" s="266">
        <f t="shared" ref="E10" si="0">B8+6</f>
        <v>43253</v>
      </c>
      <c r="F10" s="266"/>
      <c r="G10" s="266"/>
      <c r="H10" s="266"/>
    </row>
    <row r="11" spans="1:8">
      <c r="A11" s="269"/>
      <c r="B11" s="261"/>
      <c r="C11" s="261"/>
      <c r="D11" s="272"/>
      <c r="E11" s="261"/>
      <c r="F11" s="261"/>
      <c r="G11" s="261"/>
      <c r="H11" s="261"/>
    </row>
    <row r="12" spans="1:8">
      <c r="A12" s="267" t="s">
        <v>331</v>
      </c>
      <c r="B12" s="260">
        <f t="shared" ref="B12" si="1">B8+7</f>
        <v>43254</v>
      </c>
      <c r="C12" s="260">
        <f t="shared" ref="C12" si="2">B12+3</f>
        <v>43257</v>
      </c>
      <c r="D12" s="270" t="s">
        <v>332</v>
      </c>
      <c r="E12" s="260">
        <f t="shared" ref="E12:E32" si="3">+E8+7</f>
        <v>43263</v>
      </c>
      <c r="F12" s="260">
        <f t="shared" ref="F12:H12" si="4">F8+7</f>
        <v>43271</v>
      </c>
      <c r="G12" s="260">
        <f t="shared" si="4"/>
        <v>43273</v>
      </c>
      <c r="H12" s="260">
        <f t="shared" si="4"/>
        <v>43276</v>
      </c>
    </row>
    <row r="13" spans="1:8">
      <c r="A13" s="268"/>
      <c r="B13" s="266"/>
      <c r="C13" s="266"/>
      <c r="D13" s="271"/>
      <c r="E13" s="266"/>
      <c r="F13" s="266"/>
      <c r="G13" s="266"/>
      <c r="H13" s="266"/>
    </row>
    <row r="14" spans="1:8">
      <c r="A14" s="268"/>
      <c r="B14" s="266"/>
      <c r="C14" s="266"/>
      <c r="D14" s="271"/>
      <c r="E14" s="266">
        <f t="shared" ref="E14" si="5">B12+6</f>
        <v>43260</v>
      </c>
      <c r="F14" s="266"/>
      <c r="G14" s="266"/>
      <c r="H14" s="266"/>
    </row>
    <row r="15" spans="1:8">
      <c r="A15" s="269"/>
      <c r="B15" s="261"/>
      <c r="C15" s="261"/>
      <c r="D15" s="272"/>
      <c r="E15" s="261"/>
      <c r="F15" s="261"/>
      <c r="G15" s="261"/>
      <c r="H15" s="261"/>
    </row>
    <row r="16" spans="1:8">
      <c r="A16" s="267" t="s">
        <v>333</v>
      </c>
      <c r="B16" s="260">
        <f t="shared" ref="B16" si="6">B12+7</f>
        <v>43261</v>
      </c>
      <c r="C16" s="260">
        <f t="shared" ref="C16" si="7">B16+3</f>
        <v>43264</v>
      </c>
      <c r="D16" s="270" t="s">
        <v>334</v>
      </c>
      <c r="E16" s="260">
        <f t="shared" si="3"/>
        <v>43270</v>
      </c>
      <c r="F16" s="260">
        <f t="shared" ref="F16:H16" si="8">F12+7</f>
        <v>43278</v>
      </c>
      <c r="G16" s="260">
        <f t="shared" si="8"/>
        <v>43280</v>
      </c>
      <c r="H16" s="260">
        <f t="shared" si="8"/>
        <v>43283</v>
      </c>
    </row>
    <row r="17" spans="1:8">
      <c r="A17" s="268"/>
      <c r="B17" s="266"/>
      <c r="C17" s="266"/>
      <c r="D17" s="271"/>
      <c r="E17" s="266"/>
      <c r="F17" s="266"/>
      <c r="G17" s="266"/>
      <c r="H17" s="266"/>
    </row>
    <row r="18" spans="1:8">
      <c r="A18" s="268"/>
      <c r="B18" s="266"/>
      <c r="C18" s="266"/>
      <c r="D18" s="271"/>
      <c r="E18" s="266">
        <f t="shared" ref="E18" si="9">B16+6</f>
        <v>43267</v>
      </c>
      <c r="F18" s="266"/>
      <c r="G18" s="266"/>
      <c r="H18" s="266"/>
    </row>
    <row r="19" spans="1:8">
      <c r="A19" s="269"/>
      <c r="B19" s="261"/>
      <c r="C19" s="261"/>
      <c r="D19" s="272"/>
      <c r="E19" s="261"/>
      <c r="F19" s="261"/>
      <c r="G19" s="261"/>
      <c r="H19" s="261"/>
    </row>
    <row r="20" spans="1:8">
      <c r="A20" s="267" t="s">
        <v>335</v>
      </c>
      <c r="B20" s="260">
        <f t="shared" ref="B20" si="10">B16+7</f>
        <v>43268</v>
      </c>
      <c r="C20" s="260">
        <f t="shared" ref="C20" si="11">B20+3</f>
        <v>43271</v>
      </c>
      <c r="D20" s="270" t="s">
        <v>336</v>
      </c>
      <c r="E20" s="260">
        <f t="shared" si="3"/>
        <v>43277</v>
      </c>
      <c r="F20" s="260">
        <f t="shared" ref="F20:H20" si="12">F16+7</f>
        <v>43285</v>
      </c>
      <c r="G20" s="260">
        <f t="shared" si="12"/>
        <v>43287</v>
      </c>
      <c r="H20" s="260">
        <f t="shared" si="12"/>
        <v>43290</v>
      </c>
    </row>
    <row r="21" spans="1:8">
      <c r="A21" s="268"/>
      <c r="B21" s="266"/>
      <c r="C21" s="266"/>
      <c r="D21" s="271"/>
      <c r="E21" s="266"/>
      <c r="F21" s="266"/>
      <c r="G21" s="266"/>
      <c r="H21" s="266"/>
    </row>
    <row r="22" spans="1:8">
      <c r="A22" s="268"/>
      <c r="B22" s="266"/>
      <c r="C22" s="266"/>
      <c r="D22" s="271"/>
      <c r="E22" s="266">
        <f t="shared" ref="E22" si="13">B20+6</f>
        <v>43274</v>
      </c>
      <c r="F22" s="266"/>
      <c r="G22" s="266"/>
      <c r="H22" s="266"/>
    </row>
    <row r="23" spans="1:8">
      <c r="A23" s="269"/>
      <c r="B23" s="261"/>
      <c r="C23" s="261"/>
      <c r="D23" s="272"/>
      <c r="E23" s="261"/>
      <c r="F23" s="261"/>
      <c r="G23" s="261"/>
      <c r="H23" s="261"/>
    </row>
    <row r="24" spans="1:8">
      <c r="A24" s="267" t="s">
        <v>337</v>
      </c>
      <c r="B24" s="260">
        <f t="shared" ref="B24" si="14">B20+7</f>
        <v>43275</v>
      </c>
      <c r="C24" s="260">
        <f t="shared" ref="C24" si="15">B24+3</f>
        <v>43278</v>
      </c>
      <c r="D24" s="270" t="s">
        <v>338</v>
      </c>
      <c r="E24" s="260">
        <f t="shared" si="3"/>
        <v>43284</v>
      </c>
      <c r="F24" s="260">
        <f t="shared" ref="F24:H24" si="16">F20+7</f>
        <v>43292</v>
      </c>
      <c r="G24" s="260">
        <f t="shared" si="16"/>
        <v>43294</v>
      </c>
      <c r="H24" s="260">
        <f t="shared" si="16"/>
        <v>43297</v>
      </c>
    </row>
    <row r="25" spans="1:8">
      <c r="A25" s="268"/>
      <c r="B25" s="266"/>
      <c r="C25" s="266"/>
      <c r="D25" s="271"/>
      <c r="E25" s="266"/>
      <c r="F25" s="266"/>
      <c r="G25" s="266"/>
      <c r="H25" s="266"/>
    </row>
    <row r="26" spans="1:8">
      <c r="A26" s="268"/>
      <c r="B26" s="266"/>
      <c r="C26" s="266"/>
      <c r="D26" s="271"/>
      <c r="E26" s="266">
        <f t="shared" ref="E26" si="17">B24+6</f>
        <v>43281</v>
      </c>
      <c r="F26" s="266"/>
      <c r="G26" s="266"/>
      <c r="H26" s="266"/>
    </row>
    <row r="27" spans="1:8">
      <c r="A27" s="269"/>
      <c r="B27" s="261"/>
      <c r="C27" s="261"/>
      <c r="D27" s="272"/>
      <c r="E27" s="261"/>
      <c r="F27" s="261"/>
      <c r="G27" s="261"/>
      <c r="H27" s="261"/>
    </row>
    <row r="28" spans="1:8">
      <c r="A28" s="267" t="s">
        <v>339</v>
      </c>
      <c r="B28" s="260">
        <f>B24+7</f>
        <v>43282</v>
      </c>
      <c r="C28" s="260">
        <f>B28+3</f>
        <v>43285</v>
      </c>
      <c r="D28" s="270" t="s">
        <v>340</v>
      </c>
      <c r="E28" s="260">
        <f t="shared" si="3"/>
        <v>43291</v>
      </c>
      <c r="F28" s="260">
        <f t="shared" ref="F28:H28" si="18">F24+7</f>
        <v>43299</v>
      </c>
      <c r="G28" s="260">
        <f t="shared" si="18"/>
        <v>43301</v>
      </c>
      <c r="H28" s="260">
        <f t="shared" si="18"/>
        <v>43304</v>
      </c>
    </row>
    <row r="29" spans="1:8">
      <c r="A29" s="268"/>
      <c r="B29" s="266"/>
      <c r="C29" s="266"/>
      <c r="D29" s="271"/>
      <c r="E29" s="266"/>
      <c r="F29" s="266"/>
      <c r="G29" s="266"/>
      <c r="H29" s="266"/>
    </row>
    <row r="30" spans="1:8">
      <c r="A30" s="268"/>
      <c r="B30" s="266"/>
      <c r="C30" s="266"/>
      <c r="D30" s="271"/>
      <c r="E30" s="266">
        <f t="shared" ref="E30" si="19">B28+6</f>
        <v>43288</v>
      </c>
      <c r="F30" s="266"/>
      <c r="G30" s="266"/>
      <c r="H30" s="266"/>
    </row>
    <row r="31" spans="1:8">
      <c r="A31" s="269"/>
      <c r="B31" s="261"/>
      <c r="C31" s="261"/>
      <c r="D31" s="272"/>
      <c r="E31" s="261"/>
      <c r="F31" s="261"/>
      <c r="G31" s="261"/>
      <c r="H31" s="261"/>
    </row>
    <row r="32" spans="1:8">
      <c r="A32" s="267" t="s">
        <v>341</v>
      </c>
      <c r="B32" s="260">
        <f>B28+7</f>
        <v>43289</v>
      </c>
      <c r="C32" s="260">
        <f>B32+3</f>
        <v>43292</v>
      </c>
      <c r="D32" s="270" t="s">
        <v>342</v>
      </c>
      <c r="E32" s="260">
        <f t="shared" si="3"/>
        <v>43298</v>
      </c>
      <c r="F32" s="260">
        <f t="shared" ref="F32:H32" si="20">F28+7</f>
        <v>43306</v>
      </c>
      <c r="G32" s="260">
        <f t="shared" si="20"/>
        <v>43308</v>
      </c>
      <c r="H32" s="260">
        <f t="shared" si="20"/>
        <v>43311</v>
      </c>
    </row>
    <row r="33" spans="1:8">
      <c r="A33" s="268"/>
      <c r="B33" s="266"/>
      <c r="C33" s="266"/>
      <c r="D33" s="271"/>
      <c r="E33" s="266"/>
      <c r="F33" s="266"/>
      <c r="G33" s="266"/>
      <c r="H33" s="266"/>
    </row>
    <row r="34" spans="1:8">
      <c r="A34" s="268"/>
      <c r="B34" s="266"/>
      <c r="C34" s="266"/>
      <c r="D34" s="271"/>
      <c r="E34" s="266">
        <f t="shared" ref="E34" si="21">B32+6</f>
        <v>43295</v>
      </c>
      <c r="F34" s="266"/>
      <c r="G34" s="266"/>
      <c r="H34" s="266"/>
    </row>
    <row r="35" spans="1:8">
      <c r="A35" s="269"/>
      <c r="B35" s="261"/>
      <c r="C35" s="261"/>
      <c r="D35" s="272"/>
      <c r="E35" s="261"/>
      <c r="F35" s="261"/>
      <c r="G35" s="261"/>
      <c r="H35" s="261"/>
    </row>
    <row r="36" spans="1:8">
      <c r="A36" s="32"/>
      <c r="B36" s="187"/>
      <c r="C36" s="187"/>
      <c r="D36" s="57"/>
      <c r="E36" s="187"/>
      <c r="F36" s="187"/>
      <c r="G36" s="187"/>
      <c r="H36" s="187"/>
    </row>
    <row r="37" spans="1:8" ht="15.6">
      <c r="A37" s="71" t="s">
        <v>343</v>
      </c>
      <c r="B37" s="71"/>
      <c r="C37" s="71"/>
      <c r="D37" s="71"/>
      <c r="E37" s="72"/>
      <c r="F37" s="73"/>
      <c r="G37" s="73"/>
      <c r="H37" s="73"/>
    </row>
    <row r="38" spans="1:8">
      <c r="A38" s="74"/>
      <c r="B38" s="74"/>
      <c r="C38" s="74"/>
      <c r="D38" s="74"/>
      <c r="E38" s="74"/>
    </row>
    <row r="39" spans="1:8">
      <c r="A39" s="75" t="s">
        <v>344</v>
      </c>
      <c r="B39" s="76"/>
      <c r="C39" s="76"/>
      <c r="D39" s="57"/>
      <c r="E39" s="52"/>
      <c r="F39" s="53"/>
      <c r="G39" s="52"/>
      <c r="H39" s="52"/>
    </row>
    <row r="40" spans="1:8">
      <c r="A40" s="59" t="s">
        <v>345</v>
      </c>
      <c r="B40" s="57"/>
      <c r="C40" s="57"/>
      <c r="D40" s="57"/>
      <c r="E40" s="52"/>
      <c r="F40" s="53"/>
      <c r="G40" s="52"/>
      <c r="H40" s="52"/>
    </row>
    <row r="41" spans="1:8">
      <c r="A41" s="59"/>
      <c r="B41" s="77"/>
      <c r="C41" s="77"/>
      <c r="D41" s="77"/>
      <c r="E41" s="78"/>
    </row>
    <row r="42" spans="1:8">
      <c r="A42" s="77"/>
      <c r="B42" s="77"/>
      <c r="C42" s="77"/>
      <c r="D42" s="77"/>
      <c r="E42" s="78"/>
    </row>
    <row r="43" spans="1:8">
      <c r="A43" s="64"/>
    </row>
    <row r="44" spans="1:8">
      <c r="A44" s="64"/>
    </row>
    <row r="45" spans="1:8">
      <c r="A45" s="64"/>
    </row>
    <row r="46" spans="1:8">
      <c r="A46" s="64"/>
    </row>
    <row r="47" spans="1:8">
      <c r="A47" s="64"/>
    </row>
  </sheetData>
  <mergeCells count="56">
    <mergeCell ref="H32:H35"/>
    <mergeCell ref="A28:A31"/>
    <mergeCell ref="B28:B31"/>
    <mergeCell ref="C28:C31"/>
    <mergeCell ref="D28:D31"/>
    <mergeCell ref="E28:E31"/>
    <mergeCell ref="F28:F31"/>
    <mergeCell ref="G28:G31"/>
    <mergeCell ref="H28:H31"/>
    <mergeCell ref="A32:A35"/>
    <mergeCell ref="D32:D35"/>
    <mergeCell ref="B32:B35"/>
    <mergeCell ref="C32:C35"/>
    <mergeCell ref="E32:E35"/>
    <mergeCell ref="F32:F35"/>
    <mergeCell ref="G32:G35"/>
    <mergeCell ref="F20:F23"/>
    <mergeCell ref="G20:G23"/>
    <mergeCell ref="H20:H23"/>
    <mergeCell ref="A24:A27"/>
    <mergeCell ref="B24:B27"/>
    <mergeCell ref="C24:C27"/>
    <mergeCell ref="D24:D27"/>
    <mergeCell ref="E24:E27"/>
    <mergeCell ref="F24:F27"/>
    <mergeCell ref="G24:G27"/>
    <mergeCell ref="H24:H27"/>
    <mergeCell ref="A20:A23"/>
    <mergeCell ref="B20:B23"/>
    <mergeCell ref="C20:C23"/>
    <mergeCell ref="D20:D23"/>
    <mergeCell ref="E20:E23"/>
    <mergeCell ref="F12:F15"/>
    <mergeCell ref="G12:G15"/>
    <mergeCell ref="H12:H15"/>
    <mergeCell ref="A16:A19"/>
    <mergeCell ref="B16:B19"/>
    <mergeCell ref="C16:C19"/>
    <mergeCell ref="D16:D19"/>
    <mergeCell ref="E16:E19"/>
    <mergeCell ref="F16:F19"/>
    <mergeCell ref="G16:G19"/>
    <mergeCell ref="H16:H19"/>
    <mergeCell ref="A12:A15"/>
    <mergeCell ref="B12:B15"/>
    <mergeCell ref="C12:C15"/>
    <mergeCell ref="D12:D15"/>
    <mergeCell ref="E12:E15"/>
    <mergeCell ref="H8:H11"/>
    <mergeCell ref="E8:E11"/>
    <mergeCell ref="G8:G11"/>
    <mergeCell ref="A8:A11"/>
    <mergeCell ref="B8:B11"/>
    <mergeCell ref="C8:C11"/>
    <mergeCell ref="D8:D11"/>
    <mergeCell ref="F8:F11"/>
  </mergeCells>
  <phoneticPr fontId="53" type="noConversion"/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3"/>
  <sheetViews>
    <sheetView workbookViewId="0">
      <selection activeCell="D25" sqref="D25:E26"/>
    </sheetView>
  </sheetViews>
  <sheetFormatPr defaultColWidth="9" defaultRowHeight="12.6"/>
  <cols>
    <col min="1" max="1" width="27.21875" style="25" customWidth="1"/>
    <col min="2" max="2" width="8.109375" style="26" customWidth="1"/>
    <col min="3" max="3" width="13" style="26" customWidth="1"/>
    <col min="4" max="4" width="22.21875" style="14" customWidth="1"/>
    <col min="5" max="5" width="9.109375" style="14" customWidth="1"/>
    <col min="6" max="6" width="9.21875" style="28" customWidth="1"/>
    <col min="7" max="7" width="7.77734375" style="25" customWidth="1"/>
    <col min="8" max="8" width="9.21875" style="25" customWidth="1"/>
    <col min="9" max="9" width="9.21875" style="27" customWidth="1"/>
    <col min="10" max="10" width="17.33203125" style="14" customWidth="1"/>
    <col min="11" max="11" width="7.77734375" style="25" customWidth="1"/>
    <col min="12" max="16384" width="9" style="25"/>
  </cols>
  <sheetData>
    <row r="1" spans="1:13" s="16" customFormat="1" ht="46.5" customHeight="1">
      <c r="A1" s="18" t="s">
        <v>122</v>
      </c>
      <c r="B1" s="17"/>
      <c r="C1" s="17"/>
      <c r="F1" s="2"/>
      <c r="G1" s="2"/>
      <c r="H1" s="17"/>
      <c r="I1" s="19"/>
      <c r="J1" s="20"/>
      <c r="K1" s="20"/>
      <c r="L1" s="20"/>
      <c r="M1" s="20"/>
    </row>
    <row r="2" spans="1:13" s="22" customFormat="1" ht="17.45">
      <c r="A2" s="17" t="s">
        <v>123</v>
      </c>
      <c r="B2" s="43"/>
      <c r="C2" s="43"/>
      <c r="D2" s="29" t="s">
        <v>346</v>
      </c>
      <c r="E2" s="29"/>
      <c r="G2" s="23"/>
      <c r="H2" s="23"/>
      <c r="I2" s="23"/>
    </row>
    <row r="3" spans="1:13" s="22" customFormat="1" ht="14.25" customHeight="1">
      <c r="A3" s="17" t="s">
        <v>126</v>
      </c>
      <c r="B3" s="43"/>
      <c r="C3" s="43"/>
      <c r="I3" s="24"/>
    </row>
    <row r="4" spans="1:13" ht="18" customHeight="1">
      <c r="D4" s="14" t="s">
        <v>125</v>
      </c>
      <c r="F4" s="25"/>
      <c r="J4" s="25"/>
    </row>
    <row r="5" spans="1:13" s="57" customFormat="1" ht="16.5" customHeight="1">
      <c r="A5" s="79" t="s">
        <v>127</v>
      </c>
      <c r="B5" s="56" t="s">
        <v>5</v>
      </c>
      <c r="C5" s="56" t="s">
        <v>57</v>
      </c>
      <c r="D5" s="252" t="s">
        <v>128</v>
      </c>
      <c r="E5" s="253"/>
      <c r="F5" s="56" t="s">
        <v>57</v>
      </c>
      <c r="G5" s="56" t="s">
        <v>105</v>
      </c>
      <c r="H5" s="56" t="s">
        <v>109</v>
      </c>
      <c r="I5" s="59"/>
    </row>
    <row r="6" spans="1:13" s="57" customFormat="1" ht="21.75" customHeight="1">
      <c r="A6" s="79" t="s">
        <v>130</v>
      </c>
      <c r="B6" s="80" t="s">
        <v>12</v>
      </c>
      <c r="C6" s="80" t="s">
        <v>13</v>
      </c>
      <c r="D6" s="254" t="s">
        <v>131</v>
      </c>
      <c r="E6" s="255"/>
      <c r="F6" s="80" t="s">
        <v>12</v>
      </c>
      <c r="G6" s="80" t="s">
        <v>13</v>
      </c>
      <c r="H6" s="80" t="s">
        <v>13</v>
      </c>
      <c r="I6" s="59"/>
    </row>
    <row r="7" spans="1:13" s="52" customFormat="1" ht="21.75" customHeight="1">
      <c r="A7" s="190" t="s">
        <v>347</v>
      </c>
      <c r="B7" s="193">
        <v>43185</v>
      </c>
      <c r="C7" s="193">
        <f>B7+4</f>
        <v>43189</v>
      </c>
      <c r="D7" s="273" t="s">
        <v>348</v>
      </c>
      <c r="E7" s="273"/>
      <c r="F7" s="275">
        <f>B8+7</f>
        <v>43196</v>
      </c>
      <c r="G7" s="275">
        <f>B8+9</f>
        <v>43198</v>
      </c>
      <c r="H7" s="275">
        <f>B8+11</f>
        <v>43200</v>
      </c>
      <c r="I7" s="81"/>
      <c r="J7" s="77"/>
    </row>
    <row r="8" spans="1:13" s="52" customFormat="1" ht="21.75" customHeight="1">
      <c r="A8" s="145" t="s">
        <v>349</v>
      </c>
      <c r="B8" s="193">
        <v>43189</v>
      </c>
      <c r="C8" s="193">
        <f>B8+5</f>
        <v>43194</v>
      </c>
      <c r="D8" s="273"/>
      <c r="E8" s="273"/>
      <c r="F8" s="275"/>
      <c r="G8" s="275"/>
      <c r="H8" s="275"/>
      <c r="I8" s="81"/>
      <c r="J8" s="77"/>
    </row>
    <row r="9" spans="1:13" s="52" customFormat="1" ht="21.75" customHeight="1">
      <c r="A9" s="190" t="s">
        <v>350</v>
      </c>
      <c r="B9" s="193">
        <f>+B7+7</f>
        <v>43192</v>
      </c>
      <c r="C9" s="193">
        <f>B9+4</f>
        <v>43196</v>
      </c>
      <c r="D9" s="273" t="s">
        <v>351</v>
      </c>
      <c r="E9" s="273"/>
      <c r="F9" s="275">
        <f>B10+8</f>
        <v>43203</v>
      </c>
      <c r="G9" s="275">
        <f>B10+10</f>
        <v>43205</v>
      </c>
      <c r="H9" s="275">
        <f>B10+12</f>
        <v>43207</v>
      </c>
      <c r="I9" s="81"/>
      <c r="J9" s="77"/>
    </row>
    <row r="10" spans="1:13" s="52" customFormat="1" ht="21.75" customHeight="1">
      <c r="A10" s="145" t="s">
        <v>352</v>
      </c>
      <c r="B10" s="193">
        <f>B8+6</f>
        <v>43195</v>
      </c>
      <c r="C10" s="193">
        <f>B10+6</f>
        <v>43201</v>
      </c>
      <c r="D10" s="273"/>
      <c r="E10" s="273"/>
      <c r="F10" s="275"/>
      <c r="G10" s="275"/>
      <c r="H10" s="275"/>
      <c r="I10" s="81"/>
      <c r="J10" s="77"/>
    </row>
    <row r="11" spans="1:13" s="52" customFormat="1" ht="21.75" customHeight="1">
      <c r="A11" s="190" t="s">
        <v>353</v>
      </c>
      <c r="B11" s="193">
        <f t="shared" ref="B11:B37" si="0">+B9+7</f>
        <v>43199</v>
      </c>
      <c r="C11" s="193">
        <f t="shared" ref="C11:C37" si="1">B11+4</f>
        <v>43203</v>
      </c>
      <c r="D11" s="273" t="s">
        <v>351</v>
      </c>
      <c r="E11" s="273"/>
      <c r="F11" s="274"/>
      <c r="G11" s="260">
        <f t="shared" ref="G11" si="2">B12+9</f>
        <v>43211</v>
      </c>
      <c r="H11" s="260">
        <f t="shared" ref="H11" si="3">B12+11</f>
        <v>43213</v>
      </c>
      <c r="I11" s="81"/>
      <c r="J11" s="77"/>
    </row>
    <row r="12" spans="1:13" s="52" customFormat="1" ht="21.75" customHeight="1">
      <c r="A12" s="145" t="s">
        <v>354</v>
      </c>
      <c r="B12" s="193">
        <f>B10+7</f>
        <v>43202</v>
      </c>
      <c r="C12" s="193">
        <f t="shared" ref="C12:C38" si="4">B12+6</f>
        <v>43208</v>
      </c>
      <c r="D12" s="273"/>
      <c r="E12" s="273"/>
      <c r="F12" s="274"/>
      <c r="G12" s="261"/>
      <c r="H12" s="261"/>
      <c r="I12" s="81"/>
      <c r="J12" s="77"/>
    </row>
    <row r="13" spans="1:13" s="52" customFormat="1" ht="21.75" customHeight="1">
      <c r="A13" s="190" t="s">
        <v>355</v>
      </c>
      <c r="B13" s="193">
        <f t="shared" si="0"/>
        <v>43206</v>
      </c>
      <c r="C13" s="193">
        <f t="shared" si="1"/>
        <v>43210</v>
      </c>
      <c r="D13" s="256" t="s">
        <v>356</v>
      </c>
      <c r="E13" s="257"/>
      <c r="F13" s="260">
        <f>B14+8</f>
        <v>43217</v>
      </c>
      <c r="G13" s="260">
        <f>B14+10</f>
        <v>43219</v>
      </c>
      <c r="H13" s="260">
        <f>B14+12</f>
        <v>43221</v>
      </c>
      <c r="I13" s="81"/>
      <c r="J13" s="77"/>
    </row>
    <row r="14" spans="1:13" s="52" customFormat="1" ht="21.75" customHeight="1">
      <c r="A14" s="145" t="s">
        <v>357</v>
      </c>
      <c r="B14" s="193">
        <f>B12+7</f>
        <v>43209</v>
      </c>
      <c r="C14" s="193">
        <f t="shared" si="4"/>
        <v>43215</v>
      </c>
      <c r="D14" s="258"/>
      <c r="E14" s="259"/>
      <c r="F14" s="261"/>
      <c r="G14" s="261"/>
      <c r="H14" s="261"/>
      <c r="I14" s="81"/>
      <c r="J14" s="77"/>
    </row>
    <row r="15" spans="1:13" s="52" customFormat="1" ht="21.75" customHeight="1">
      <c r="A15" s="190" t="s">
        <v>358</v>
      </c>
      <c r="B15" s="193">
        <f t="shared" si="0"/>
        <v>43213</v>
      </c>
      <c r="C15" s="193">
        <f t="shared" si="1"/>
        <v>43217</v>
      </c>
      <c r="D15" s="273" t="s">
        <v>359</v>
      </c>
      <c r="E15" s="273"/>
      <c r="F15" s="260">
        <f t="shared" ref="F15" si="5">B16+8</f>
        <v>43224</v>
      </c>
      <c r="G15" s="260">
        <f t="shared" ref="G15" si="6">B16+10</f>
        <v>43226</v>
      </c>
      <c r="H15" s="260">
        <f t="shared" ref="H15" si="7">B16+12</f>
        <v>43228</v>
      </c>
      <c r="I15" s="81"/>
      <c r="J15" s="77"/>
    </row>
    <row r="16" spans="1:13" s="52" customFormat="1" ht="21.75" customHeight="1">
      <c r="A16" s="145" t="s">
        <v>360</v>
      </c>
      <c r="B16" s="193">
        <f t="shared" ref="B16" si="8">B14+7</f>
        <v>43216</v>
      </c>
      <c r="C16" s="193">
        <f t="shared" si="4"/>
        <v>43222</v>
      </c>
      <c r="D16" s="273"/>
      <c r="E16" s="273"/>
      <c r="F16" s="261"/>
      <c r="G16" s="261"/>
      <c r="H16" s="261"/>
      <c r="I16" s="81"/>
      <c r="J16" s="77"/>
    </row>
    <row r="17" spans="1:10" s="52" customFormat="1" ht="21.75" customHeight="1">
      <c r="A17" s="190" t="s">
        <v>361</v>
      </c>
      <c r="B17" s="193">
        <f t="shared" si="0"/>
        <v>43220</v>
      </c>
      <c r="C17" s="193">
        <f t="shared" si="1"/>
        <v>43224</v>
      </c>
      <c r="D17" s="273" t="s">
        <v>362</v>
      </c>
      <c r="E17" s="273"/>
      <c r="F17" s="260">
        <f>B18+9</f>
        <v>43232</v>
      </c>
      <c r="G17" s="260">
        <f>B18+11</f>
        <v>43234</v>
      </c>
      <c r="H17" s="260">
        <f t="shared" ref="H17" si="9">B18+12</f>
        <v>43235</v>
      </c>
      <c r="I17" s="81"/>
      <c r="J17" s="77"/>
    </row>
    <row r="18" spans="1:10" s="52" customFormat="1" ht="21.75" customHeight="1">
      <c r="A18" s="145" t="s">
        <v>363</v>
      </c>
      <c r="B18" s="193">
        <f t="shared" ref="B18" si="10">B16+7</f>
        <v>43223</v>
      </c>
      <c r="C18" s="193">
        <f t="shared" si="4"/>
        <v>43229</v>
      </c>
      <c r="D18" s="273"/>
      <c r="E18" s="273"/>
      <c r="F18" s="261"/>
      <c r="G18" s="261"/>
      <c r="H18" s="261"/>
      <c r="I18" s="81"/>
      <c r="J18" s="77"/>
    </row>
    <row r="19" spans="1:10" s="52" customFormat="1" ht="21.75" customHeight="1">
      <c r="A19" s="190" t="s">
        <v>364</v>
      </c>
      <c r="B19" s="193">
        <f t="shared" si="0"/>
        <v>43227</v>
      </c>
      <c r="C19" s="193">
        <f t="shared" si="1"/>
        <v>43231</v>
      </c>
      <c r="D19" s="273" t="s">
        <v>365</v>
      </c>
      <c r="E19" s="273"/>
      <c r="F19" s="260">
        <f t="shared" ref="F19" si="11">B20+8</f>
        <v>43238</v>
      </c>
      <c r="G19" s="260">
        <f t="shared" ref="G19" si="12">B20+10</f>
        <v>43240</v>
      </c>
      <c r="H19" s="260">
        <f t="shared" ref="H19" si="13">B20+12</f>
        <v>43242</v>
      </c>
      <c r="I19" s="81"/>
      <c r="J19" s="77"/>
    </row>
    <row r="20" spans="1:10" s="52" customFormat="1" ht="21.75" customHeight="1">
      <c r="A20" s="145" t="s">
        <v>366</v>
      </c>
      <c r="B20" s="193">
        <f t="shared" ref="B20" si="14">B18+7</f>
        <v>43230</v>
      </c>
      <c r="C20" s="193">
        <f t="shared" si="4"/>
        <v>43236</v>
      </c>
      <c r="D20" s="273"/>
      <c r="E20" s="273"/>
      <c r="F20" s="261"/>
      <c r="G20" s="261"/>
      <c r="H20" s="261"/>
      <c r="I20" s="81"/>
      <c r="J20" s="77"/>
    </row>
    <row r="21" spans="1:10" s="52" customFormat="1" ht="21.75" customHeight="1">
      <c r="A21" s="190" t="s">
        <v>367</v>
      </c>
      <c r="B21" s="193">
        <f t="shared" si="0"/>
        <v>43234</v>
      </c>
      <c r="C21" s="193">
        <f t="shared" si="1"/>
        <v>43238</v>
      </c>
      <c r="D21" s="273" t="s">
        <v>368</v>
      </c>
      <c r="E21" s="273"/>
      <c r="F21" s="260">
        <f t="shared" ref="F21" si="15">B22+8</f>
        <v>43245</v>
      </c>
      <c r="G21" s="260">
        <f t="shared" ref="G21" si="16">B22+10</f>
        <v>43247</v>
      </c>
      <c r="H21" s="260">
        <f t="shared" ref="H21" si="17">B22+12</f>
        <v>43249</v>
      </c>
      <c r="I21" s="81"/>
      <c r="J21" s="77"/>
    </row>
    <row r="22" spans="1:10" s="52" customFormat="1" ht="21.75" customHeight="1">
      <c r="A22" s="145" t="s">
        <v>369</v>
      </c>
      <c r="B22" s="193">
        <f t="shared" ref="B22" si="18">B20+7</f>
        <v>43237</v>
      </c>
      <c r="C22" s="193">
        <f t="shared" si="4"/>
        <v>43243</v>
      </c>
      <c r="D22" s="273"/>
      <c r="E22" s="273"/>
      <c r="F22" s="261"/>
      <c r="G22" s="261"/>
      <c r="H22" s="261"/>
      <c r="I22" s="81" t="s">
        <v>125</v>
      </c>
      <c r="J22" s="77"/>
    </row>
    <row r="23" spans="1:10" s="52" customFormat="1" ht="21.75" customHeight="1">
      <c r="A23" s="190" t="s">
        <v>370</v>
      </c>
      <c r="B23" s="193">
        <f t="shared" si="0"/>
        <v>43241</v>
      </c>
      <c r="C23" s="193">
        <f t="shared" si="1"/>
        <v>43245</v>
      </c>
      <c r="D23" s="273" t="s">
        <v>371</v>
      </c>
      <c r="E23" s="273"/>
      <c r="F23" s="260">
        <f t="shared" ref="F23" si="19">B24+8</f>
        <v>43252</v>
      </c>
      <c r="G23" s="260">
        <f t="shared" ref="G23" si="20">B24+10</f>
        <v>43254</v>
      </c>
      <c r="H23" s="260">
        <f t="shared" ref="H23" si="21">B24+12</f>
        <v>43256</v>
      </c>
      <c r="I23" s="81"/>
      <c r="J23" s="77"/>
    </row>
    <row r="24" spans="1:10" s="52" customFormat="1" ht="21.75" customHeight="1">
      <c r="A24" s="145" t="s">
        <v>372</v>
      </c>
      <c r="B24" s="193">
        <f t="shared" ref="B24" si="22">B22+7</f>
        <v>43244</v>
      </c>
      <c r="C24" s="193">
        <f t="shared" si="4"/>
        <v>43250</v>
      </c>
      <c r="D24" s="273"/>
      <c r="E24" s="273"/>
      <c r="F24" s="261"/>
      <c r="G24" s="261"/>
      <c r="H24" s="261"/>
      <c r="I24" s="81"/>
      <c r="J24" s="77"/>
    </row>
    <row r="25" spans="1:10" s="52" customFormat="1" ht="21.75" customHeight="1">
      <c r="A25" s="190" t="s">
        <v>373</v>
      </c>
      <c r="B25" s="193">
        <f t="shared" si="0"/>
        <v>43248</v>
      </c>
      <c r="C25" s="193">
        <f t="shared" si="1"/>
        <v>43252</v>
      </c>
      <c r="D25" s="273" t="s">
        <v>374</v>
      </c>
      <c r="E25" s="273"/>
      <c r="F25" s="260">
        <f t="shared" ref="F25" si="23">B26+8</f>
        <v>43259</v>
      </c>
      <c r="G25" s="260">
        <f t="shared" ref="G25" si="24">B26+10</f>
        <v>43261</v>
      </c>
      <c r="H25" s="260">
        <f t="shared" ref="H25" si="25">B26+12</f>
        <v>43263</v>
      </c>
      <c r="I25" s="81"/>
      <c r="J25" s="77"/>
    </row>
    <row r="26" spans="1:10" s="52" customFormat="1" ht="21.75" customHeight="1">
      <c r="A26" s="145" t="s">
        <v>375</v>
      </c>
      <c r="B26" s="193">
        <f t="shared" ref="B26" si="26">B24+7</f>
        <v>43251</v>
      </c>
      <c r="C26" s="193">
        <f t="shared" si="4"/>
        <v>43257</v>
      </c>
      <c r="D26" s="273"/>
      <c r="E26" s="273"/>
      <c r="F26" s="261"/>
      <c r="G26" s="261"/>
      <c r="H26" s="261"/>
      <c r="I26" s="81"/>
      <c r="J26" s="77"/>
    </row>
    <row r="27" spans="1:10" s="52" customFormat="1" ht="21.75" customHeight="1">
      <c r="A27" s="190" t="s">
        <v>376</v>
      </c>
      <c r="B27" s="193">
        <f t="shared" si="0"/>
        <v>43255</v>
      </c>
      <c r="C27" s="193">
        <f t="shared" si="1"/>
        <v>43259</v>
      </c>
      <c r="D27" s="273" t="s">
        <v>377</v>
      </c>
      <c r="E27" s="273"/>
      <c r="F27" s="260">
        <f t="shared" ref="F27" si="27">B28+8</f>
        <v>43266</v>
      </c>
      <c r="G27" s="260">
        <f t="shared" ref="G27" si="28">B28+10</f>
        <v>43268</v>
      </c>
      <c r="H27" s="260">
        <f t="shared" ref="H27" si="29">B28+12</f>
        <v>43270</v>
      </c>
      <c r="I27" s="81"/>
      <c r="J27" s="77"/>
    </row>
    <row r="28" spans="1:10" s="52" customFormat="1" ht="21.75" customHeight="1">
      <c r="A28" s="145" t="s">
        <v>378</v>
      </c>
      <c r="B28" s="193">
        <f t="shared" ref="B28" si="30">B26+7</f>
        <v>43258</v>
      </c>
      <c r="C28" s="193">
        <f t="shared" si="4"/>
        <v>43264</v>
      </c>
      <c r="D28" s="273"/>
      <c r="E28" s="273"/>
      <c r="F28" s="261"/>
      <c r="G28" s="261"/>
      <c r="H28" s="261"/>
      <c r="I28" s="81"/>
      <c r="J28" s="77"/>
    </row>
    <row r="29" spans="1:10" s="52" customFormat="1" ht="21.75" customHeight="1">
      <c r="A29" s="190" t="s">
        <v>379</v>
      </c>
      <c r="B29" s="193">
        <f t="shared" si="0"/>
        <v>43262</v>
      </c>
      <c r="C29" s="193">
        <f t="shared" si="1"/>
        <v>43266</v>
      </c>
      <c r="D29" s="273" t="s">
        <v>380</v>
      </c>
      <c r="E29" s="273"/>
      <c r="F29" s="260">
        <f t="shared" ref="F29" si="31">B30+8</f>
        <v>43273</v>
      </c>
      <c r="G29" s="260">
        <f t="shared" ref="G29" si="32">B30+10</f>
        <v>43275</v>
      </c>
      <c r="H29" s="260">
        <f t="shared" ref="H29" si="33">B30+12</f>
        <v>43277</v>
      </c>
      <c r="I29" s="81"/>
      <c r="J29" s="77"/>
    </row>
    <row r="30" spans="1:10" s="52" customFormat="1" ht="21.75" customHeight="1">
      <c r="A30" s="145" t="s">
        <v>381</v>
      </c>
      <c r="B30" s="193">
        <f t="shared" ref="B30" si="34">B28+7</f>
        <v>43265</v>
      </c>
      <c r="C30" s="193">
        <f t="shared" si="4"/>
        <v>43271</v>
      </c>
      <c r="D30" s="273"/>
      <c r="E30" s="273"/>
      <c r="F30" s="261"/>
      <c r="G30" s="261"/>
      <c r="H30" s="261"/>
      <c r="I30" s="81"/>
      <c r="J30" s="77"/>
    </row>
    <row r="31" spans="1:10" s="52" customFormat="1" ht="21.75" customHeight="1">
      <c r="A31" s="190" t="s">
        <v>382</v>
      </c>
      <c r="B31" s="193">
        <f t="shared" si="0"/>
        <v>43269</v>
      </c>
      <c r="C31" s="193">
        <f t="shared" si="1"/>
        <v>43273</v>
      </c>
      <c r="D31" s="273" t="s">
        <v>383</v>
      </c>
      <c r="E31" s="273"/>
      <c r="F31" s="260">
        <f t="shared" ref="F31" si="35">B32+8</f>
        <v>43280</v>
      </c>
      <c r="G31" s="260">
        <f t="shared" ref="G31" si="36">B32+10</f>
        <v>43282</v>
      </c>
      <c r="H31" s="260">
        <f t="shared" ref="H31" si="37">B32+12</f>
        <v>43284</v>
      </c>
      <c r="I31" s="81"/>
      <c r="J31" s="77"/>
    </row>
    <row r="32" spans="1:10" s="52" customFormat="1" ht="21.75" customHeight="1">
      <c r="A32" s="145" t="s">
        <v>384</v>
      </c>
      <c r="B32" s="193">
        <f t="shared" ref="B32" si="38">B30+7</f>
        <v>43272</v>
      </c>
      <c r="C32" s="193">
        <f t="shared" si="4"/>
        <v>43278</v>
      </c>
      <c r="D32" s="273"/>
      <c r="E32" s="273"/>
      <c r="F32" s="261"/>
      <c r="G32" s="261"/>
      <c r="H32" s="261"/>
      <c r="I32" s="81"/>
      <c r="J32" s="77"/>
    </row>
    <row r="33" spans="1:10" s="52" customFormat="1" ht="21.75" customHeight="1">
      <c r="A33" s="190" t="s">
        <v>385</v>
      </c>
      <c r="B33" s="193">
        <f t="shared" si="0"/>
        <v>43276</v>
      </c>
      <c r="C33" s="193">
        <f t="shared" si="1"/>
        <v>43280</v>
      </c>
      <c r="D33" s="273"/>
      <c r="E33" s="273"/>
      <c r="F33" s="260">
        <f t="shared" ref="F33" si="39">B34+8</f>
        <v>43287</v>
      </c>
      <c r="G33" s="260">
        <f t="shared" ref="G33" si="40">B34+10</f>
        <v>43289</v>
      </c>
      <c r="H33" s="260">
        <f t="shared" ref="H33" si="41">B34+12</f>
        <v>43291</v>
      </c>
      <c r="I33" s="81"/>
      <c r="J33" s="77"/>
    </row>
    <row r="34" spans="1:10" s="52" customFormat="1" ht="21.75" customHeight="1">
      <c r="A34" s="145" t="s">
        <v>386</v>
      </c>
      <c r="B34" s="193">
        <f t="shared" ref="B34" si="42">B32+7</f>
        <v>43279</v>
      </c>
      <c r="C34" s="193">
        <f t="shared" si="4"/>
        <v>43285</v>
      </c>
      <c r="D34" s="273"/>
      <c r="E34" s="273"/>
      <c r="F34" s="261"/>
      <c r="G34" s="261"/>
      <c r="H34" s="261"/>
      <c r="I34" s="81"/>
      <c r="J34" s="77"/>
    </row>
    <row r="35" spans="1:10" s="52" customFormat="1" ht="21.75" customHeight="1">
      <c r="A35" s="190" t="s">
        <v>387</v>
      </c>
      <c r="B35" s="193">
        <f t="shared" si="0"/>
        <v>43283</v>
      </c>
      <c r="C35" s="193">
        <f t="shared" si="1"/>
        <v>43287</v>
      </c>
      <c r="D35" s="273"/>
      <c r="E35" s="273"/>
      <c r="F35" s="260">
        <f t="shared" ref="F35" si="43">B36+8</f>
        <v>43294</v>
      </c>
      <c r="G35" s="260">
        <f t="shared" ref="G35" si="44">B36+10</f>
        <v>43296</v>
      </c>
      <c r="H35" s="260">
        <f t="shared" ref="H35" si="45">B36+12</f>
        <v>43298</v>
      </c>
      <c r="I35" s="81"/>
      <c r="J35" s="77"/>
    </row>
    <row r="36" spans="1:10" s="52" customFormat="1" ht="21.75" customHeight="1">
      <c r="A36" s="145" t="s">
        <v>388</v>
      </c>
      <c r="B36" s="193">
        <f t="shared" ref="B36" si="46">B34+7</f>
        <v>43286</v>
      </c>
      <c r="C36" s="193">
        <f t="shared" si="4"/>
        <v>43292</v>
      </c>
      <c r="D36" s="273"/>
      <c r="E36" s="273"/>
      <c r="F36" s="261"/>
      <c r="G36" s="261"/>
      <c r="H36" s="261"/>
      <c r="I36" s="81"/>
      <c r="J36" s="77"/>
    </row>
    <row r="37" spans="1:10" s="52" customFormat="1" ht="21.75" customHeight="1">
      <c r="A37" s="190" t="s">
        <v>389</v>
      </c>
      <c r="B37" s="193">
        <f t="shared" si="0"/>
        <v>43290</v>
      </c>
      <c r="C37" s="193">
        <f t="shared" si="1"/>
        <v>43294</v>
      </c>
      <c r="D37" s="273"/>
      <c r="E37" s="273"/>
      <c r="F37" s="260">
        <f t="shared" ref="F37" si="47">B38+8</f>
        <v>43301</v>
      </c>
      <c r="G37" s="260">
        <f t="shared" ref="G37" si="48">B38+10</f>
        <v>43303</v>
      </c>
      <c r="H37" s="260">
        <f t="shared" ref="H37" si="49">B38+12</f>
        <v>43305</v>
      </c>
      <c r="I37" s="81"/>
      <c r="J37" s="77"/>
    </row>
    <row r="38" spans="1:10" s="52" customFormat="1" ht="21.75" customHeight="1">
      <c r="A38" s="145" t="s">
        <v>390</v>
      </c>
      <c r="B38" s="193">
        <f t="shared" ref="B38" si="50">B36+7</f>
        <v>43293</v>
      </c>
      <c r="C38" s="193">
        <f t="shared" si="4"/>
        <v>43299</v>
      </c>
      <c r="D38" s="273"/>
      <c r="E38" s="273"/>
      <c r="F38" s="261"/>
      <c r="G38" s="261"/>
      <c r="H38" s="261"/>
      <c r="I38" s="81"/>
      <c r="J38" s="77"/>
    </row>
    <row r="39" spans="1:10" s="52" customFormat="1" ht="21.75" customHeight="1">
      <c r="A39" s="32"/>
      <c r="B39" s="187"/>
      <c r="C39" s="187"/>
      <c r="D39" s="13"/>
      <c r="E39" s="13"/>
      <c r="F39" s="187"/>
      <c r="G39" s="187"/>
      <c r="H39" s="187"/>
      <c r="I39" s="81"/>
      <c r="J39" s="77"/>
    </row>
    <row r="40" spans="1:10" s="52" customFormat="1" ht="21.75" customHeight="1">
      <c r="A40" s="32"/>
      <c r="B40" s="187"/>
      <c r="C40" s="187"/>
      <c r="D40" s="13"/>
      <c r="E40" s="13"/>
      <c r="F40" s="187"/>
      <c r="G40" s="187"/>
      <c r="H40" s="187"/>
      <c r="I40" s="81"/>
      <c r="J40" s="77"/>
    </row>
    <row r="41" spans="1:10" s="16" customFormat="1" ht="20.100000000000001" customHeight="1">
      <c r="A41" s="15" t="s">
        <v>391</v>
      </c>
      <c r="B41" s="32"/>
      <c r="C41" s="32"/>
      <c r="D41" s="13"/>
      <c r="E41" s="13"/>
      <c r="F41" s="13"/>
      <c r="G41" s="32"/>
      <c r="H41" s="32"/>
      <c r="I41" s="32"/>
      <c r="J41" s="32"/>
    </row>
    <row r="42" spans="1:10" ht="15.75" customHeight="1">
      <c r="A42" s="194" t="s">
        <v>167</v>
      </c>
      <c r="B42" s="195"/>
      <c r="C42" s="195"/>
      <c r="D42" s="195"/>
      <c r="E42" s="195"/>
      <c r="F42" s="195"/>
      <c r="G42" s="195"/>
      <c r="H42" s="195"/>
      <c r="I42" s="196"/>
    </row>
    <row r="43" spans="1:10" ht="14.25" customHeight="1">
      <c r="A43" s="195"/>
      <c r="B43" s="195"/>
      <c r="C43" s="195"/>
      <c r="D43" s="195"/>
      <c r="E43" s="195"/>
      <c r="F43" s="195"/>
      <c r="G43" s="195"/>
      <c r="H43" s="195"/>
      <c r="I43" s="196"/>
    </row>
  </sheetData>
  <mergeCells count="66">
    <mergeCell ref="D13:E14"/>
    <mergeCell ref="F13:F14"/>
    <mergeCell ref="G35:G36"/>
    <mergeCell ref="H35:H36"/>
    <mergeCell ref="G37:G38"/>
    <mergeCell ref="H37:H38"/>
    <mergeCell ref="G29:G30"/>
    <mergeCell ref="H29:H30"/>
    <mergeCell ref="G31:G32"/>
    <mergeCell ref="H31:H32"/>
    <mergeCell ref="G33:G34"/>
    <mergeCell ref="H33:H34"/>
    <mergeCell ref="G23:G24"/>
    <mergeCell ref="H23:H24"/>
    <mergeCell ref="G25:G26"/>
    <mergeCell ref="H25:H26"/>
    <mergeCell ref="G27:G28"/>
    <mergeCell ref="H27:H28"/>
    <mergeCell ref="H15:H16"/>
    <mergeCell ref="G17:G18"/>
    <mergeCell ref="H17:H18"/>
    <mergeCell ref="G19:G20"/>
    <mergeCell ref="H19:H20"/>
    <mergeCell ref="G21:G22"/>
    <mergeCell ref="H21:H22"/>
    <mergeCell ref="G7:G8"/>
    <mergeCell ref="H7:H8"/>
    <mergeCell ref="G9:G10"/>
    <mergeCell ref="H9:H10"/>
    <mergeCell ref="G11:G12"/>
    <mergeCell ref="H11:H12"/>
    <mergeCell ref="G13:G14"/>
    <mergeCell ref="H13:H14"/>
    <mergeCell ref="G15:G16"/>
    <mergeCell ref="D35:E36"/>
    <mergeCell ref="F35:F36"/>
    <mergeCell ref="D27:E28"/>
    <mergeCell ref="F27:F28"/>
    <mergeCell ref="D29:E30"/>
    <mergeCell ref="F29:F30"/>
    <mergeCell ref="D23:E24"/>
    <mergeCell ref="F23:F24"/>
    <mergeCell ref="D25:E26"/>
    <mergeCell ref="F25:F26"/>
    <mergeCell ref="D19:E20"/>
    <mergeCell ref="F19:F20"/>
    <mergeCell ref="D21:E22"/>
    <mergeCell ref="D37:E38"/>
    <mergeCell ref="F37:F38"/>
    <mergeCell ref="D31:E32"/>
    <mergeCell ref="F31:F32"/>
    <mergeCell ref="D33:E34"/>
    <mergeCell ref="F33:F34"/>
    <mergeCell ref="F21:F22"/>
    <mergeCell ref="D15:E16"/>
    <mergeCell ref="F15:F16"/>
    <mergeCell ref="D17:E18"/>
    <mergeCell ref="F17:F18"/>
    <mergeCell ref="D11:E12"/>
    <mergeCell ref="F11:F12"/>
    <mergeCell ref="D5:E5"/>
    <mergeCell ref="D6:E6"/>
    <mergeCell ref="D7:E8"/>
    <mergeCell ref="F7:F8"/>
    <mergeCell ref="D9:E10"/>
    <mergeCell ref="F9:F10"/>
  </mergeCells>
  <phoneticPr fontId="53" type="noConversion"/>
  <pageMargins left="0.75" right="0.75" top="1" bottom="1" header="0.5" footer="0.5"/>
  <pageSetup scale="7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8"/>
  <sheetViews>
    <sheetView workbookViewId="0">
      <selection activeCell="L38" sqref="L38"/>
    </sheetView>
  </sheetViews>
  <sheetFormatPr defaultColWidth="9" defaultRowHeight="12.6"/>
  <cols>
    <col min="1" max="1" width="15.33203125" style="25" customWidth="1"/>
    <col min="2" max="2" width="6" style="26" customWidth="1"/>
    <col min="3" max="3" width="6.33203125" style="26" bestFit="1" customWidth="1"/>
    <col min="4" max="4" width="6.88671875" style="14" customWidth="1"/>
    <col min="5" max="5" width="20.21875" style="25" customWidth="1"/>
    <col min="6" max="6" width="5" style="25" customWidth="1"/>
    <col min="7" max="7" width="6.88671875" style="27" customWidth="1"/>
    <col min="8" max="8" width="6.88671875" style="14" customWidth="1"/>
    <col min="9" max="9" width="6.88671875" style="25" customWidth="1"/>
    <col min="10" max="16384" width="9" style="25"/>
  </cols>
  <sheetData>
    <row r="1" spans="1:11" s="16" customFormat="1" ht="90" customHeight="1">
      <c r="A1" s="129" t="s">
        <v>122</v>
      </c>
      <c r="B1" s="130"/>
      <c r="C1" s="15"/>
      <c r="D1" s="130"/>
      <c r="E1" s="131"/>
      <c r="F1" s="15"/>
      <c r="G1" s="132"/>
      <c r="H1" s="133"/>
      <c r="I1" s="133"/>
      <c r="J1" s="126"/>
      <c r="K1" s="20"/>
    </row>
    <row r="2" spans="1:11" s="22" customFormat="1" ht="17.45">
      <c r="A2" s="134" t="s">
        <v>123</v>
      </c>
      <c r="B2" s="134"/>
      <c r="C2" s="134"/>
      <c r="D2" s="135"/>
      <c r="E2" s="136" t="s">
        <v>392</v>
      </c>
      <c r="F2" s="137"/>
      <c r="G2" s="137"/>
      <c r="H2" s="135"/>
      <c r="I2" s="135"/>
      <c r="J2" s="127"/>
    </row>
    <row r="3" spans="1:11" s="22" customFormat="1" ht="14.25" customHeight="1">
      <c r="A3" s="134" t="s">
        <v>126</v>
      </c>
      <c r="B3" s="134"/>
      <c r="C3" s="134"/>
      <c r="D3" s="135"/>
      <c r="E3" s="136" t="s">
        <v>393</v>
      </c>
      <c r="F3" s="135"/>
      <c r="G3" s="134"/>
      <c r="H3" s="135"/>
      <c r="I3" s="135"/>
      <c r="J3" s="127"/>
    </row>
    <row r="4" spans="1:11" s="22" customFormat="1" ht="14.25" customHeight="1">
      <c r="A4" s="134"/>
      <c r="B4" s="134"/>
      <c r="C4" s="134"/>
      <c r="D4" s="135"/>
      <c r="E4" s="136"/>
      <c r="F4" s="135"/>
      <c r="G4" s="134"/>
      <c r="H4" s="135"/>
      <c r="I4" s="135"/>
      <c r="J4" s="127"/>
    </row>
    <row r="5" spans="1:11" ht="18" customHeight="1">
      <c r="A5" s="128"/>
      <c r="B5" s="25"/>
      <c r="C5" s="25"/>
      <c r="D5" s="25"/>
      <c r="G5" s="25"/>
      <c r="H5" s="25"/>
    </row>
    <row r="6" spans="1:11" s="13" customFormat="1" ht="14.25" customHeight="1">
      <c r="A6" s="283" t="s">
        <v>127</v>
      </c>
      <c r="B6" s="284"/>
      <c r="C6" s="139" t="s">
        <v>5</v>
      </c>
      <c r="D6" s="139" t="s">
        <v>57</v>
      </c>
      <c r="E6" s="283" t="s">
        <v>328</v>
      </c>
      <c r="F6" s="284"/>
      <c r="G6" s="139" t="s">
        <v>57</v>
      </c>
      <c r="H6" s="139" t="s">
        <v>117</v>
      </c>
    </row>
    <row r="7" spans="1:11" s="13" customFormat="1" ht="27.95" customHeight="1">
      <c r="A7" s="283" t="s">
        <v>130</v>
      </c>
      <c r="B7" s="284"/>
      <c r="C7" s="8" t="s">
        <v>12</v>
      </c>
      <c r="D7" s="8" t="s">
        <v>13</v>
      </c>
      <c r="E7" s="283" t="s">
        <v>130</v>
      </c>
      <c r="F7" s="284"/>
      <c r="G7" s="139" t="s">
        <v>12</v>
      </c>
      <c r="H7" s="139" t="s">
        <v>13</v>
      </c>
      <c r="I7" s="13" t="s">
        <v>394</v>
      </c>
    </row>
    <row r="8" spans="1:11" s="16" customFormat="1" ht="15.75" customHeight="1">
      <c r="A8" s="279" t="s">
        <v>395</v>
      </c>
      <c r="B8" s="286" t="s">
        <v>396</v>
      </c>
      <c r="C8" s="260">
        <v>43017</v>
      </c>
      <c r="D8" s="260">
        <f>C8+5</f>
        <v>43022</v>
      </c>
      <c r="E8" s="273" t="s">
        <v>397</v>
      </c>
      <c r="F8" s="273"/>
      <c r="G8" s="260">
        <f>C10+8</f>
        <v>43028</v>
      </c>
      <c r="H8" s="260">
        <f>C10+13</f>
        <v>43033</v>
      </c>
      <c r="I8" s="281"/>
    </row>
    <row r="9" spans="1:11" s="16" customFormat="1" ht="13.15">
      <c r="A9" s="280" t="s">
        <v>395</v>
      </c>
      <c r="B9" s="287" t="s">
        <v>396</v>
      </c>
      <c r="C9" s="261"/>
      <c r="D9" s="261"/>
      <c r="E9" s="273"/>
      <c r="F9" s="273"/>
      <c r="G9" s="266"/>
      <c r="H9" s="266"/>
      <c r="I9" s="281"/>
    </row>
    <row r="10" spans="1:11" s="16" customFormat="1" ht="15.75" customHeight="1">
      <c r="A10" s="279" t="s">
        <v>398</v>
      </c>
      <c r="B10" s="257" t="s">
        <v>399</v>
      </c>
      <c r="C10" s="260">
        <v>43020</v>
      </c>
      <c r="D10" s="260">
        <f>C10+6</f>
        <v>43026</v>
      </c>
      <c r="E10" s="273"/>
      <c r="F10" s="273"/>
      <c r="G10" s="266"/>
      <c r="H10" s="266"/>
      <c r="I10" s="281"/>
    </row>
    <row r="11" spans="1:11" s="16" customFormat="1" ht="15.75" customHeight="1">
      <c r="A11" s="280" t="s">
        <v>398</v>
      </c>
      <c r="B11" s="259">
        <v>244</v>
      </c>
      <c r="C11" s="261"/>
      <c r="D11" s="261"/>
      <c r="E11" s="273"/>
      <c r="F11" s="273"/>
      <c r="G11" s="261"/>
      <c r="H11" s="261"/>
      <c r="I11" s="281"/>
    </row>
    <row r="12" spans="1:11" s="16" customFormat="1" ht="15.75" customHeight="1">
      <c r="A12" s="279" t="s">
        <v>400</v>
      </c>
      <c r="B12" s="257" t="s">
        <v>401</v>
      </c>
      <c r="C12" s="260">
        <f>C8+7</f>
        <v>43024</v>
      </c>
      <c r="D12" s="260">
        <f>C12+5</f>
        <v>43029</v>
      </c>
      <c r="E12" s="285" t="s">
        <v>402</v>
      </c>
      <c r="F12" s="257"/>
      <c r="G12" s="260">
        <f>C14+8</f>
        <v>43035</v>
      </c>
      <c r="H12" s="260">
        <f>C14+13</f>
        <v>43040</v>
      </c>
      <c r="I12" s="281"/>
    </row>
    <row r="13" spans="1:11" s="16" customFormat="1" ht="15.75" customHeight="1">
      <c r="A13" s="280" t="s">
        <v>400</v>
      </c>
      <c r="B13" s="259"/>
      <c r="C13" s="261"/>
      <c r="D13" s="261"/>
      <c r="E13" s="277"/>
      <c r="F13" s="278"/>
      <c r="G13" s="266"/>
      <c r="H13" s="266"/>
      <c r="I13" s="281"/>
    </row>
    <row r="14" spans="1:11" ht="15.75" customHeight="1">
      <c r="A14" s="279" t="s">
        <v>403</v>
      </c>
      <c r="B14" s="257" t="s">
        <v>404</v>
      </c>
      <c r="C14" s="260">
        <f>C10+7</f>
        <v>43027</v>
      </c>
      <c r="D14" s="260">
        <f>C14+6</f>
        <v>43033</v>
      </c>
      <c r="E14" s="277"/>
      <c r="F14" s="278"/>
      <c r="G14" s="266"/>
      <c r="H14" s="266"/>
      <c r="I14" s="281"/>
    </row>
    <row r="15" spans="1:11" ht="15.75" customHeight="1">
      <c r="A15" s="280" t="s">
        <v>403</v>
      </c>
      <c r="B15" s="259"/>
      <c r="C15" s="261"/>
      <c r="D15" s="261"/>
      <c r="E15" s="258"/>
      <c r="F15" s="259"/>
      <c r="G15" s="261"/>
      <c r="H15" s="261"/>
      <c r="I15" s="281"/>
    </row>
    <row r="16" spans="1:11" ht="15.75" customHeight="1">
      <c r="A16" s="279" t="s">
        <v>395</v>
      </c>
      <c r="B16" s="257" t="s">
        <v>405</v>
      </c>
      <c r="C16" s="260">
        <f>C12+7</f>
        <v>43031</v>
      </c>
      <c r="D16" s="260">
        <f>C16+5</f>
        <v>43036</v>
      </c>
      <c r="E16" s="273" t="s">
        <v>406</v>
      </c>
      <c r="F16" s="273"/>
      <c r="G16" s="260">
        <f>C18+8</f>
        <v>43042</v>
      </c>
      <c r="H16" s="260">
        <f>C18+13</f>
        <v>43047</v>
      </c>
      <c r="I16" s="281"/>
    </row>
    <row r="17" spans="1:9" ht="15.75" customHeight="1">
      <c r="A17" s="280" t="s">
        <v>395</v>
      </c>
      <c r="B17" s="259">
        <v>105</v>
      </c>
      <c r="C17" s="261"/>
      <c r="D17" s="261"/>
      <c r="E17" s="273"/>
      <c r="F17" s="273"/>
      <c r="G17" s="266"/>
      <c r="H17" s="266"/>
      <c r="I17" s="281"/>
    </row>
    <row r="18" spans="1:9" ht="15.75" customHeight="1">
      <c r="A18" s="279" t="s">
        <v>407</v>
      </c>
      <c r="B18" s="257" t="s">
        <v>408</v>
      </c>
      <c r="C18" s="260">
        <f>C14+7</f>
        <v>43034</v>
      </c>
      <c r="D18" s="260">
        <f>C18+6</f>
        <v>43040</v>
      </c>
      <c r="E18" s="273"/>
      <c r="F18" s="273"/>
      <c r="G18" s="266"/>
      <c r="H18" s="266"/>
      <c r="I18" s="281"/>
    </row>
    <row r="19" spans="1:9" ht="15.75" customHeight="1">
      <c r="A19" s="280" t="s">
        <v>407</v>
      </c>
      <c r="B19" s="259">
        <v>128</v>
      </c>
      <c r="C19" s="261"/>
      <c r="D19" s="261"/>
      <c r="E19" s="273"/>
      <c r="F19" s="273"/>
      <c r="G19" s="261"/>
      <c r="H19" s="261"/>
      <c r="I19" s="281"/>
    </row>
    <row r="20" spans="1:9" ht="15.75" customHeight="1">
      <c r="A20" s="279" t="s">
        <v>400</v>
      </c>
      <c r="B20" s="257" t="s">
        <v>409</v>
      </c>
      <c r="C20" s="260">
        <f>C16+7</f>
        <v>43038</v>
      </c>
      <c r="D20" s="260">
        <f>C20+5</f>
        <v>43043</v>
      </c>
      <c r="E20" s="256" t="s">
        <v>410</v>
      </c>
      <c r="F20" s="257"/>
      <c r="G20" s="260">
        <f>C22+8</f>
        <v>43049</v>
      </c>
      <c r="H20" s="260">
        <f>C22+13</f>
        <v>43054</v>
      </c>
      <c r="I20" s="281"/>
    </row>
    <row r="21" spans="1:9" ht="15.75" customHeight="1">
      <c r="A21" s="280" t="s">
        <v>400</v>
      </c>
      <c r="B21" s="259">
        <v>10</v>
      </c>
      <c r="C21" s="261"/>
      <c r="D21" s="261"/>
      <c r="E21" s="277"/>
      <c r="F21" s="278"/>
      <c r="G21" s="266"/>
      <c r="H21" s="266"/>
      <c r="I21" s="281"/>
    </row>
    <row r="22" spans="1:9" ht="15.75" customHeight="1">
      <c r="A22" s="279" t="s">
        <v>411</v>
      </c>
      <c r="B22" s="257" t="s">
        <v>412</v>
      </c>
      <c r="C22" s="260">
        <f>C18+7</f>
        <v>43041</v>
      </c>
      <c r="D22" s="260">
        <f>C22+6</f>
        <v>43047</v>
      </c>
      <c r="E22" s="277"/>
      <c r="F22" s="278"/>
      <c r="G22" s="266"/>
      <c r="H22" s="266"/>
      <c r="I22" s="281"/>
    </row>
    <row r="23" spans="1:9" ht="15.75" customHeight="1">
      <c r="A23" s="280" t="s">
        <v>411</v>
      </c>
      <c r="B23" s="259">
        <v>207</v>
      </c>
      <c r="C23" s="261"/>
      <c r="D23" s="261"/>
      <c r="E23" s="258"/>
      <c r="F23" s="259"/>
      <c r="G23" s="261"/>
      <c r="H23" s="261"/>
      <c r="I23" s="281"/>
    </row>
    <row r="24" spans="1:9" ht="15.75" customHeight="1">
      <c r="A24" s="279" t="s">
        <v>395</v>
      </c>
      <c r="B24" s="257" t="s">
        <v>413</v>
      </c>
      <c r="C24" s="260">
        <f>C20+7</f>
        <v>43045</v>
      </c>
      <c r="D24" s="260">
        <f>C24+5</f>
        <v>43050</v>
      </c>
      <c r="E24" s="282" t="s">
        <v>402</v>
      </c>
      <c r="F24" s="273"/>
      <c r="G24" s="260">
        <f>C26+8</f>
        <v>43056</v>
      </c>
      <c r="H24" s="260">
        <f>C26+13</f>
        <v>43061</v>
      </c>
      <c r="I24" s="281"/>
    </row>
    <row r="25" spans="1:9" ht="15.75" customHeight="1">
      <c r="A25" s="280" t="s">
        <v>395</v>
      </c>
      <c r="B25" s="259">
        <v>106</v>
      </c>
      <c r="C25" s="261"/>
      <c r="D25" s="261"/>
      <c r="E25" s="273"/>
      <c r="F25" s="273"/>
      <c r="G25" s="266"/>
      <c r="H25" s="266"/>
      <c r="I25" s="281"/>
    </row>
    <row r="26" spans="1:9" ht="15.75" customHeight="1">
      <c r="A26" s="279" t="s">
        <v>398</v>
      </c>
      <c r="B26" s="257" t="s">
        <v>414</v>
      </c>
      <c r="C26" s="260">
        <f>C22+7</f>
        <v>43048</v>
      </c>
      <c r="D26" s="260">
        <f>C26+6</f>
        <v>43054</v>
      </c>
      <c r="E26" s="273"/>
      <c r="F26" s="273"/>
      <c r="G26" s="266"/>
      <c r="H26" s="266"/>
      <c r="I26" s="281"/>
    </row>
    <row r="27" spans="1:9" ht="15.75" customHeight="1">
      <c r="A27" s="280" t="s">
        <v>398</v>
      </c>
      <c r="B27" s="259">
        <v>245</v>
      </c>
      <c r="C27" s="261"/>
      <c r="D27" s="261"/>
      <c r="E27" s="273"/>
      <c r="F27" s="273"/>
      <c r="G27" s="261"/>
      <c r="H27" s="261"/>
      <c r="I27" s="281"/>
    </row>
    <row r="28" spans="1:9" ht="15.75" customHeight="1">
      <c r="A28" s="279" t="s">
        <v>400</v>
      </c>
      <c r="B28" s="257" t="s">
        <v>415</v>
      </c>
      <c r="C28" s="260">
        <f>C24+7</f>
        <v>43052</v>
      </c>
      <c r="D28" s="260">
        <f>C28+5</f>
        <v>43057</v>
      </c>
      <c r="E28" s="273" t="s">
        <v>416</v>
      </c>
      <c r="F28" s="273"/>
      <c r="G28" s="260">
        <f>C30+8</f>
        <v>43063</v>
      </c>
      <c r="H28" s="260">
        <f>C30+13</f>
        <v>43068</v>
      </c>
      <c r="I28" s="281"/>
    </row>
    <row r="29" spans="1:9" ht="15.75" customHeight="1">
      <c r="A29" s="280" t="s">
        <v>400</v>
      </c>
      <c r="B29" s="259">
        <v>11</v>
      </c>
      <c r="C29" s="261"/>
      <c r="D29" s="261"/>
      <c r="E29" s="273"/>
      <c r="F29" s="273"/>
      <c r="G29" s="266"/>
      <c r="H29" s="266"/>
      <c r="I29" s="281"/>
    </row>
    <row r="30" spans="1:9" ht="15.75" customHeight="1">
      <c r="A30" s="279" t="s">
        <v>403</v>
      </c>
      <c r="B30" s="257" t="s">
        <v>417</v>
      </c>
      <c r="C30" s="260">
        <f>C26+7</f>
        <v>43055</v>
      </c>
      <c r="D30" s="260">
        <f>C30+6</f>
        <v>43061</v>
      </c>
      <c r="E30" s="273"/>
      <c r="F30" s="273"/>
      <c r="G30" s="266"/>
      <c r="H30" s="266"/>
      <c r="I30" s="281"/>
    </row>
    <row r="31" spans="1:9" ht="15.75" customHeight="1">
      <c r="A31" s="280" t="s">
        <v>403</v>
      </c>
      <c r="B31" s="259">
        <v>274</v>
      </c>
      <c r="C31" s="261"/>
      <c r="D31" s="261"/>
      <c r="E31" s="273"/>
      <c r="F31" s="273"/>
      <c r="G31" s="261"/>
      <c r="H31" s="261"/>
      <c r="I31" s="281"/>
    </row>
    <row r="32" spans="1:9" ht="15.75" customHeight="1">
      <c r="A32" s="279" t="s">
        <v>395</v>
      </c>
      <c r="B32" s="257" t="s">
        <v>418</v>
      </c>
      <c r="C32" s="260">
        <f>C28+7</f>
        <v>43059</v>
      </c>
      <c r="D32" s="260">
        <f>C32+5</f>
        <v>43064</v>
      </c>
      <c r="E32" s="256" t="s">
        <v>419</v>
      </c>
      <c r="F32" s="257"/>
      <c r="G32" s="260">
        <f>C34+8</f>
        <v>43070</v>
      </c>
      <c r="H32" s="260">
        <f>C34+13</f>
        <v>43075</v>
      </c>
      <c r="I32" s="281"/>
    </row>
    <row r="33" spans="1:9" ht="15.75" customHeight="1">
      <c r="A33" s="280" t="s">
        <v>395</v>
      </c>
      <c r="B33" s="259">
        <v>107</v>
      </c>
      <c r="C33" s="261"/>
      <c r="D33" s="261"/>
      <c r="E33" s="277"/>
      <c r="F33" s="278"/>
      <c r="G33" s="266"/>
      <c r="H33" s="266"/>
      <c r="I33" s="281"/>
    </row>
    <row r="34" spans="1:9" ht="15.75" customHeight="1">
      <c r="A34" s="279" t="s">
        <v>407</v>
      </c>
      <c r="B34" s="257" t="s">
        <v>420</v>
      </c>
      <c r="C34" s="260">
        <f>C30+7</f>
        <v>43062</v>
      </c>
      <c r="D34" s="260">
        <f>C34+6</f>
        <v>43068</v>
      </c>
      <c r="E34" s="277"/>
      <c r="F34" s="278"/>
      <c r="G34" s="266"/>
      <c r="H34" s="266"/>
      <c r="I34" s="281"/>
    </row>
    <row r="35" spans="1:9" ht="15.75" customHeight="1">
      <c r="A35" s="280" t="s">
        <v>407</v>
      </c>
      <c r="B35" s="259">
        <v>129</v>
      </c>
      <c r="C35" s="261"/>
      <c r="D35" s="261"/>
      <c r="E35" s="258"/>
      <c r="F35" s="259"/>
      <c r="G35" s="261"/>
      <c r="H35" s="261"/>
      <c r="I35" s="281"/>
    </row>
    <row r="36" spans="1:9" ht="15.75" customHeight="1">
      <c r="A36" s="279" t="s">
        <v>400</v>
      </c>
      <c r="B36" s="257" t="s">
        <v>421</v>
      </c>
      <c r="C36" s="260">
        <f>C32+7</f>
        <v>43066</v>
      </c>
      <c r="D36" s="260">
        <f>C36+5</f>
        <v>43071</v>
      </c>
      <c r="E36" s="273" t="s">
        <v>402</v>
      </c>
      <c r="F36" s="273"/>
      <c r="G36" s="260">
        <f>C38+8</f>
        <v>43077</v>
      </c>
      <c r="H36" s="260">
        <f>C38+13</f>
        <v>43082</v>
      </c>
      <c r="I36" s="281"/>
    </row>
    <row r="37" spans="1:9" ht="15.75" customHeight="1">
      <c r="A37" s="280" t="s">
        <v>400</v>
      </c>
      <c r="B37" s="259">
        <v>12</v>
      </c>
      <c r="C37" s="261"/>
      <c r="D37" s="261"/>
      <c r="E37" s="273"/>
      <c r="F37" s="273"/>
      <c r="G37" s="266"/>
      <c r="H37" s="266"/>
      <c r="I37" s="281"/>
    </row>
    <row r="38" spans="1:9" ht="15.75" customHeight="1">
      <c r="A38" s="279" t="s">
        <v>411</v>
      </c>
      <c r="B38" s="257" t="s">
        <v>422</v>
      </c>
      <c r="C38" s="260">
        <f>C34+7</f>
        <v>43069</v>
      </c>
      <c r="D38" s="260">
        <f>C38+6</f>
        <v>43075</v>
      </c>
      <c r="E38" s="273"/>
      <c r="F38" s="273"/>
      <c r="G38" s="266"/>
      <c r="H38" s="266"/>
    </row>
    <row r="39" spans="1:9" ht="15.75" customHeight="1">
      <c r="A39" s="280" t="s">
        <v>411</v>
      </c>
      <c r="B39" s="259">
        <v>208</v>
      </c>
      <c r="C39" s="261"/>
      <c r="D39" s="261"/>
      <c r="E39" s="273"/>
      <c r="F39" s="273"/>
      <c r="G39" s="261"/>
      <c r="H39" s="261"/>
    </row>
    <row r="40" spans="1:9" ht="15.75" customHeight="1">
      <c r="A40" s="279" t="s">
        <v>395</v>
      </c>
      <c r="B40" s="257" t="s">
        <v>423</v>
      </c>
      <c r="C40" s="260">
        <f>C36+7</f>
        <v>43073</v>
      </c>
      <c r="D40" s="260">
        <f>C40+5</f>
        <v>43078</v>
      </c>
      <c r="E40" s="256" t="s">
        <v>424</v>
      </c>
      <c r="F40" s="257"/>
      <c r="G40" s="260">
        <f>C42+8</f>
        <v>43084</v>
      </c>
      <c r="H40" s="260">
        <f>C42+13</f>
        <v>43089</v>
      </c>
    </row>
    <row r="41" spans="1:9" ht="15.75" customHeight="1">
      <c r="A41" s="280" t="s">
        <v>395</v>
      </c>
      <c r="B41" s="259">
        <v>108</v>
      </c>
      <c r="C41" s="261"/>
      <c r="D41" s="261"/>
      <c r="E41" s="277"/>
      <c r="F41" s="278"/>
      <c r="G41" s="266"/>
      <c r="H41" s="266"/>
    </row>
    <row r="42" spans="1:9" ht="15.75" customHeight="1">
      <c r="A42" s="279" t="s">
        <v>398</v>
      </c>
      <c r="B42" s="257" t="s">
        <v>425</v>
      </c>
      <c r="C42" s="260">
        <f>C38+7</f>
        <v>43076</v>
      </c>
      <c r="D42" s="260">
        <f>C42+6</f>
        <v>43082</v>
      </c>
      <c r="E42" s="277"/>
      <c r="F42" s="278"/>
      <c r="G42" s="266"/>
      <c r="H42" s="266"/>
      <c r="I42" s="281"/>
    </row>
    <row r="43" spans="1:9" ht="15.75" customHeight="1">
      <c r="A43" s="280" t="s">
        <v>398</v>
      </c>
      <c r="B43" s="259">
        <v>246</v>
      </c>
      <c r="C43" s="261"/>
      <c r="D43" s="261"/>
      <c r="E43" s="258"/>
      <c r="F43" s="259"/>
      <c r="G43" s="261"/>
      <c r="H43" s="261"/>
      <c r="I43" s="281"/>
    </row>
    <row r="44" spans="1:9" ht="15.75" customHeight="1">
      <c r="A44" s="279" t="s">
        <v>400</v>
      </c>
      <c r="B44" s="257" t="s">
        <v>426</v>
      </c>
      <c r="C44" s="260">
        <f>C40+7</f>
        <v>43080</v>
      </c>
      <c r="D44" s="260">
        <f>C44+5</f>
        <v>43085</v>
      </c>
      <c r="E44" s="273" t="s">
        <v>427</v>
      </c>
      <c r="F44" s="273"/>
      <c r="G44" s="260">
        <f>C46+8</f>
        <v>43091</v>
      </c>
      <c r="H44" s="260">
        <f>C46+13</f>
        <v>43096</v>
      </c>
      <c r="I44" s="281"/>
    </row>
    <row r="45" spans="1:9" ht="15.75" customHeight="1">
      <c r="A45" s="280"/>
      <c r="B45" s="259">
        <v>13</v>
      </c>
      <c r="C45" s="261"/>
      <c r="D45" s="261"/>
      <c r="E45" s="273"/>
      <c r="F45" s="273"/>
      <c r="G45" s="266"/>
      <c r="H45" s="266"/>
      <c r="I45" s="281"/>
    </row>
    <row r="46" spans="1:9" ht="15.75" customHeight="1">
      <c r="A46" s="279" t="s">
        <v>403</v>
      </c>
      <c r="B46" s="257" t="s">
        <v>428</v>
      </c>
      <c r="C46" s="260">
        <f>C42+7</f>
        <v>43083</v>
      </c>
      <c r="D46" s="260">
        <f>C46+6</f>
        <v>43089</v>
      </c>
      <c r="E46" s="273"/>
      <c r="F46" s="273"/>
      <c r="G46" s="266"/>
      <c r="H46" s="266"/>
      <c r="I46" s="281"/>
    </row>
    <row r="47" spans="1:9" ht="15.75" customHeight="1">
      <c r="A47" s="280"/>
      <c r="B47" s="259">
        <v>208</v>
      </c>
      <c r="C47" s="261"/>
      <c r="D47" s="261"/>
      <c r="E47" s="273"/>
      <c r="F47" s="273"/>
      <c r="G47" s="261"/>
      <c r="H47" s="261"/>
      <c r="I47" s="281"/>
    </row>
    <row r="48" spans="1:9" ht="15.75" customHeight="1">
      <c r="A48" s="279" t="s">
        <v>395</v>
      </c>
      <c r="B48" s="257" t="s">
        <v>429</v>
      </c>
      <c r="C48" s="260">
        <f>C44+7</f>
        <v>43087</v>
      </c>
      <c r="D48" s="260">
        <f>C48+5</f>
        <v>43092</v>
      </c>
      <c r="E48" s="256" t="s">
        <v>430</v>
      </c>
      <c r="F48" s="257"/>
      <c r="G48" s="260">
        <f>C50+8</f>
        <v>43098</v>
      </c>
      <c r="H48" s="260">
        <f>C50+13</f>
        <v>43103</v>
      </c>
      <c r="I48" s="281"/>
    </row>
    <row r="49" spans="1:9" ht="15.75" customHeight="1">
      <c r="A49" s="280"/>
      <c r="B49" s="259">
        <v>108</v>
      </c>
      <c r="C49" s="261"/>
      <c r="D49" s="261"/>
      <c r="E49" s="277"/>
      <c r="F49" s="278"/>
      <c r="G49" s="266"/>
      <c r="H49" s="266"/>
      <c r="I49" s="281"/>
    </row>
    <row r="50" spans="1:9" ht="15.75" customHeight="1">
      <c r="A50" s="279" t="s">
        <v>407</v>
      </c>
      <c r="B50" s="257" t="s">
        <v>431</v>
      </c>
      <c r="C50" s="260">
        <f>C46+7</f>
        <v>43090</v>
      </c>
      <c r="D50" s="260">
        <f>C50+6</f>
        <v>43096</v>
      </c>
      <c r="E50" s="277"/>
      <c r="F50" s="278"/>
      <c r="G50" s="266"/>
      <c r="H50" s="266"/>
      <c r="I50" s="281"/>
    </row>
    <row r="51" spans="1:9" ht="15.75" customHeight="1">
      <c r="A51" s="280"/>
      <c r="B51" s="259">
        <v>246</v>
      </c>
      <c r="C51" s="261"/>
      <c r="D51" s="261"/>
      <c r="E51" s="258"/>
      <c r="F51" s="259"/>
      <c r="G51" s="261"/>
      <c r="H51" s="261"/>
      <c r="I51" s="281"/>
    </row>
    <row r="52" spans="1:9" ht="15.75" customHeight="1">
      <c r="A52" s="279" t="s">
        <v>400</v>
      </c>
      <c r="B52" s="257" t="s">
        <v>432</v>
      </c>
      <c r="C52" s="260">
        <f>C48+7</f>
        <v>43094</v>
      </c>
      <c r="D52" s="260">
        <f>C52+5</f>
        <v>43099</v>
      </c>
      <c r="E52" s="273" t="s">
        <v>433</v>
      </c>
      <c r="F52" s="273"/>
      <c r="G52" s="260">
        <f>C54+8</f>
        <v>43105</v>
      </c>
      <c r="H52" s="260">
        <f>C54+13</f>
        <v>43110</v>
      </c>
      <c r="I52" s="281"/>
    </row>
    <row r="53" spans="1:9" ht="15.75" customHeight="1">
      <c r="A53" s="280"/>
      <c r="B53" s="259">
        <v>13</v>
      </c>
      <c r="C53" s="261"/>
      <c r="D53" s="261"/>
      <c r="E53" s="273"/>
      <c r="F53" s="273"/>
      <c r="G53" s="266"/>
      <c r="H53" s="266"/>
      <c r="I53" s="281"/>
    </row>
    <row r="54" spans="1:9" ht="15.75" customHeight="1">
      <c r="A54" s="279" t="s">
        <v>411</v>
      </c>
      <c r="B54" s="288" t="s">
        <v>434</v>
      </c>
      <c r="C54" s="260">
        <f>C50+7</f>
        <v>43097</v>
      </c>
      <c r="D54" s="260">
        <f>C54+6</f>
        <v>43103</v>
      </c>
      <c r="E54" s="273"/>
      <c r="F54" s="273"/>
      <c r="G54" s="266"/>
      <c r="H54" s="266"/>
    </row>
    <row r="55" spans="1:9" ht="15.75" customHeight="1">
      <c r="A55" s="280"/>
      <c r="B55" s="289"/>
      <c r="C55" s="261"/>
      <c r="D55" s="261"/>
      <c r="E55" s="273"/>
      <c r="F55" s="273"/>
      <c r="G55" s="261"/>
      <c r="H55" s="261"/>
    </row>
    <row r="56" spans="1:9" ht="13.15">
      <c r="E56" s="13"/>
      <c r="F56" s="13"/>
    </row>
    <row r="57" spans="1:9" ht="13.15">
      <c r="A57" s="15" t="s">
        <v>435</v>
      </c>
      <c r="B57" s="13"/>
      <c r="C57" s="32"/>
      <c r="D57" s="32"/>
      <c r="E57" s="32"/>
      <c r="F57" s="32"/>
      <c r="G57" s="32"/>
      <c r="H57" s="32"/>
      <c r="I57" s="16"/>
    </row>
    <row r="58" spans="1:9" ht="42.75" customHeight="1">
      <c r="A58" s="276" t="s">
        <v>436</v>
      </c>
      <c r="B58" s="276"/>
      <c r="C58" s="276"/>
      <c r="D58" s="276"/>
      <c r="E58" s="276"/>
      <c r="F58" s="276"/>
      <c r="G58" s="276"/>
      <c r="H58" s="276"/>
      <c r="I58" s="138"/>
    </row>
  </sheetData>
  <mergeCells count="148">
    <mergeCell ref="B30:B31"/>
    <mergeCell ref="A32:A33"/>
    <mergeCell ref="B32:B33"/>
    <mergeCell ref="A34:A35"/>
    <mergeCell ref="B34:B35"/>
    <mergeCell ref="A30:A31"/>
    <mergeCell ref="B52:B53"/>
    <mergeCell ref="A54:A55"/>
    <mergeCell ref="B54:B55"/>
    <mergeCell ref="A44:A45"/>
    <mergeCell ref="B44:B45"/>
    <mergeCell ref="A46:A47"/>
    <mergeCell ref="B46:B47"/>
    <mergeCell ref="A48:A49"/>
    <mergeCell ref="B48:B49"/>
    <mergeCell ref="A20:A21"/>
    <mergeCell ref="B20:B21"/>
    <mergeCell ref="A22:A23"/>
    <mergeCell ref="B22:B23"/>
    <mergeCell ref="A24:A25"/>
    <mergeCell ref="B24:B25"/>
    <mergeCell ref="C50:C51"/>
    <mergeCell ref="D50:D51"/>
    <mergeCell ref="I50:I53"/>
    <mergeCell ref="C52:C53"/>
    <mergeCell ref="D52:D53"/>
    <mergeCell ref="E52:F55"/>
    <mergeCell ref="G52:G55"/>
    <mergeCell ref="H52:H55"/>
    <mergeCell ref="C54:C55"/>
    <mergeCell ref="D54:D55"/>
    <mergeCell ref="A50:A51"/>
    <mergeCell ref="B50:B51"/>
    <mergeCell ref="A52:A53"/>
    <mergeCell ref="C48:C49"/>
    <mergeCell ref="D48:D49"/>
    <mergeCell ref="E48:F51"/>
    <mergeCell ref="G48:G51"/>
    <mergeCell ref="H48:H51"/>
    <mergeCell ref="I42:I45"/>
    <mergeCell ref="C44:C45"/>
    <mergeCell ref="D44:D45"/>
    <mergeCell ref="E44:F47"/>
    <mergeCell ref="G44:G47"/>
    <mergeCell ref="H44:H47"/>
    <mergeCell ref="C46:C47"/>
    <mergeCell ref="D46:D47"/>
    <mergeCell ref="I46:I49"/>
    <mergeCell ref="E40:F43"/>
    <mergeCell ref="G40:G43"/>
    <mergeCell ref="A6:B6"/>
    <mergeCell ref="E6:F6"/>
    <mergeCell ref="A7:B7"/>
    <mergeCell ref="E7:F7"/>
    <mergeCell ref="I10:I13"/>
    <mergeCell ref="C12:C13"/>
    <mergeCell ref="D12:D13"/>
    <mergeCell ref="H8:H11"/>
    <mergeCell ref="C8:C9"/>
    <mergeCell ref="D8:D9"/>
    <mergeCell ref="C10:C11"/>
    <mergeCell ref="D10:D11"/>
    <mergeCell ref="I8:I9"/>
    <mergeCell ref="G8:G11"/>
    <mergeCell ref="E8:F11"/>
    <mergeCell ref="E12:F15"/>
    <mergeCell ref="G12:G15"/>
    <mergeCell ref="H12:H15"/>
    <mergeCell ref="A8:A9"/>
    <mergeCell ref="B8:B9"/>
    <mergeCell ref="A10:A11"/>
    <mergeCell ref="B10:B11"/>
    <mergeCell ref="A12:A13"/>
    <mergeCell ref="B12:B13"/>
    <mergeCell ref="A14:A15"/>
    <mergeCell ref="C18:C19"/>
    <mergeCell ref="D18:D19"/>
    <mergeCell ref="C14:C15"/>
    <mergeCell ref="D14:D15"/>
    <mergeCell ref="B14:B15"/>
    <mergeCell ref="A16:A17"/>
    <mergeCell ref="B16:B17"/>
    <mergeCell ref="A18:A19"/>
    <mergeCell ref="B18:B19"/>
    <mergeCell ref="C16:C17"/>
    <mergeCell ref="D16:D17"/>
    <mergeCell ref="I18:I21"/>
    <mergeCell ref="C20:C21"/>
    <mergeCell ref="D20:D21"/>
    <mergeCell ref="C22:C23"/>
    <mergeCell ref="D22:D23"/>
    <mergeCell ref="I22:I25"/>
    <mergeCell ref="C24:C25"/>
    <mergeCell ref="D24:D25"/>
    <mergeCell ref="E16:F19"/>
    <mergeCell ref="E20:F23"/>
    <mergeCell ref="G16:G19"/>
    <mergeCell ref="H16:H19"/>
    <mergeCell ref="G20:G23"/>
    <mergeCell ref="H20:H23"/>
    <mergeCell ref="I14:I17"/>
    <mergeCell ref="C26:C27"/>
    <mergeCell ref="D26:D27"/>
    <mergeCell ref="I26:I29"/>
    <mergeCell ref="C28:C29"/>
    <mergeCell ref="D28:D29"/>
    <mergeCell ref="E24:F27"/>
    <mergeCell ref="A26:A27"/>
    <mergeCell ref="B26:B27"/>
    <mergeCell ref="A28:A29"/>
    <mergeCell ref="B28:B29"/>
    <mergeCell ref="G24:G27"/>
    <mergeCell ref="H24:H27"/>
    <mergeCell ref="I30:I33"/>
    <mergeCell ref="C32:C33"/>
    <mergeCell ref="D32:D33"/>
    <mergeCell ref="H32:H35"/>
    <mergeCell ref="I34:I37"/>
    <mergeCell ref="C36:C37"/>
    <mergeCell ref="D36:D37"/>
    <mergeCell ref="G28:G31"/>
    <mergeCell ref="H28:H31"/>
    <mergeCell ref="E28:F31"/>
    <mergeCell ref="C30:C31"/>
    <mergeCell ref="D30:D31"/>
    <mergeCell ref="A58:H58"/>
    <mergeCell ref="C34:C35"/>
    <mergeCell ref="D34:D35"/>
    <mergeCell ref="C38:C39"/>
    <mergeCell ref="D38:D39"/>
    <mergeCell ref="G32:G35"/>
    <mergeCell ref="G36:G39"/>
    <mergeCell ref="H36:H39"/>
    <mergeCell ref="E32:F35"/>
    <mergeCell ref="E36:F39"/>
    <mergeCell ref="A42:A43"/>
    <mergeCell ref="B42:B43"/>
    <mergeCell ref="H40:H43"/>
    <mergeCell ref="C42:C43"/>
    <mergeCell ref="D42:D43"/>
    <mergeCell ref="C40:C41"/>
    <mergeCell ref="D40:D41"/>
    <mergeCell ref="A36:A37"/>
    <mergeCell ref="B36:B37"/>
    <mergeCell ref="A38:A39"/>
    <mergeCell ref="B38:B39"/>
    <mergeCell ref="A40:A41"/>
    <mergeCell ref="B40:B41"/>
  </mergeCells>
  <phoneticPr fontId="53" type="noConversion"/>
  <pageMargins left="0.25" right="0.25" top="0.75" bottom="0.75" header="0.3" footer="0.3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3"/>
  <sheetViews>
    <sheetView workbookViewId="0">
      <selection activeCell="L38" sqref="L38"/>
    </sheetView>
  </sheetViews>
  <sheetFormatPr defaultColWidth="9" defaultRowHeight="12.6"/>
  <cols>
    <col min="1" max="1" width="15.33203125" style="25" customWidth="1"/>
    <col min="2" max="2" width="6" style="26" customWidth="1"/>
    <col min="3" max="3" width="6.33203125" style="26" bestFit="1" customWidth="1"/>
    <col min="4" max="4" width="6.88671875" style="14" customWidth="1"/>
    <col min="5" max="5" width="20.21875" style="25" customWidth="1"/>
    <col min="6" max="6" width="5" style="25" customWidth="1"/>
    <col min="7" max="7" width="6.88671875" style="27" customWidth="1"/>
    <col min="8" max="8" width="6.88671875" style="14" customWidth="1"/>
    <col min="9" max="9" width="6.88671875" style="25" customWidth="1"/>
    <col min="10" max="11" width="9" style="25"/>
    <col min="12" max="12" width="18" style="25" customWidth="1"/>
    <col min="13" max="16384" width="9" style="25"/>
  </cols>
  <sheetData>
    <row r="1" spans="1:11" s="16" customFormat="1" ht="90" customHeight="1">
      <c r="A1" s="129" t="s">
        <v>122</v>
      </c>
      <c r="B1" s="130"/>
      <c r="C1" s="15"/>
      <c r="D1" s="130"/>
      <c r="E1" s="131"/>
      <c r="F1" s="15"/>
      <c r="G1" s="132"/>
      <c r="H1" s="133"/>
      <c r="I1" s="133"/>
      <c r="J1" s="126"/>
      <c r="K1" s="20"/>
    </row>
    <row r="2" spans="1:11" s="22" customFormat="1" ht="17.45">
      <c r="A2" s="134" t="s">
        <v>123</v>
      </c>
      <c r="B2" s="134"/>
      <c r="C2" s="134"/>
      <c r="D2" s="135"/>
      <c r="E2" s="136" t="s">
        <v>392</v>
      </c>
      <c r="F2" s="137"/>
      <c r="G2" s="137"/>
      <c r="H2" s="135"/>
      <c r="I2" s="135"/>
      <c r="J2" s="127"/>
    </row>
    <row r="3" spans="1:11" s="22" customFormat="1" ht="14.25" customHeight="1">
      <c r="A3" s="134" t="s">
        <v>126</v>
      </c>
      <c r="B3" s="134"/>
      <c r="C3" s="134"/>
      <c r="D3" s="135"/>
      <c r="E3" s="136" t="s">
        <v>393</v>
      </c>
      <c r="F3" s="135"/>
      <c r="G3" s="134"/>
      <c r="H3" s="135"/>
      <c r="I3" s="135"/>
      <c r="J3" s="127"/>
    </row>
    <row r="4" spans="1:11" s="22" customFormat="1" ht="14.25" customHeight="1">
      <c r="A4" s="134"/>
      <c r="B4" s="134"/>
      <c r="C4" s="134"/>
      <c r="D4" s="135"/>
      <c r="E4" s="136"/>
      <c r="F4" s="135"/>
      <c r="G4" s="134"/>
      <c r="H4" s="135"/>
      <c r="I4" s="135"/>
      <c r="J4" s="127"/>
    </row>
    <row r="5" spans="1:11" ht="18" customHeight="1">
      <c r="A5" s="128"/>
      <c r="B5" s="25"/>
      <c r="C5" s="25"/>
      <c r="D5" s="25"/>
      <c r="G5" s="25"/>
      <c r="H5" s="25"/>
    </row>
    <row r="6" spans="1:11" s="13" customFormat="1" ht="15" customHeight="1">
      <c r="A6" s="305" t="s">
        <v>127</v>
      </c>
      <c r="B6" s="306"/>
      <c r="C6" s="140" t="s">
        <v>5</v>
      </c>
      <c r="D6" s="140" t="s">
        <v>58</v>
      </c>
      <c r="E6" s="305" t="s">
        <v>328</v>
      </c>
      <c r="F6" s="306"/>
      <c r="G6" s="140" t="s">
        <v>58</v>
      </c>
      <c r="H6" s="140" t="s">
        <v>117</v>
      </c>
      <c r="I6" s="125"/>
    </row>
    <row r="7" spans="1:11" s="13" customFormat="1" ht="15" customHeight="1">
      <c r="A7" s="305" t="s">
        <v>130</v>
      </c>
      <c r="B7" s="306"/>
      <c r="C7" s="141" t="s">
        <v>12</v>
      </c>
      <c r="D7" s="141" t="s">
        <v>13</v>
      </c>
      <c r="E7" s="305" t="s">
        <v>130</v>
      </c>
      <c r="F7" s="306"/>
      <c r="G7" s="140" t="s">
        <v>12</v>
      </c>
      <c r="H7" s="140" t="s">
        <v>13</v>
      </c>
      <c r="I7" s="125"/>
    </row>
    <row r="8" spans="1:11" s="16" customFormat="1" ht="15" customHeight="1">
      <c r="A8" s="302" t="s">
        <v>411</v>
      </c>
      <c r="B8" s="307" t="s">
        <v>437</v>
      </c>
      <c r="C8" s="290">
        <v>43013</v>
      </c>
      <c r="D8" s="290">
        <f>C8+8</f>
        <v>43021</v>
      </c>
      <c r="E8" s="293" t="s">
        <v>438</v>
      </c>
      <c r="F8" s="293"/>
      <c r="G8" s="301">
        <f>C8+13</f>
        <v>43026</v>
      </c>
      <c r="H8" s="301">
        <f>C8+16</f>
        <v>43029</v>
      </c>
      <c r="I8" s="281" t="s">
        <v>439</v>
      </c>
    </row>
    <row r="9" spans="1:11" s="16" customFormat="1" ht="15" customHeight="1">
      <c r="A9" s="303" t="s">
        <v>411</v>
      </c>
      <c r="B9" s="308">
        <v>206</v>
      </c>
      <c r="C9" s="292"/>
      <c r="D9" s="292"/>
      <c r="E9" s="293"/>
      <c r="F9" s="293"/>
      <c r="G9" s="301"/>
      <c r="H9" s="301"/>
      <c r="I9" s="281"/>
    </row>
    <row r="10" spans="1:11" s="16" customFormat="1" ht="15" customHeight="1">
      <c r="A10" s="302" t="s">
        <v>395</v>
      </c>
      <c r="B10" s="309" t="s">
        <v>396</v>
      </c>
      <c r="C10" s="290">
        <v>43017</v>
      </c>
      <c r="D10" s="290">
        <f>C10+6</f>
        <v>43023</v>
      </c>
      <c r="E10" s="293"/>
      <c r="F10" s="293"/>
      <c r="G10" s="301"/>
      <c r="H10" s="301"/>
      <c r="I10" s="281"/>
    </row>
    <row r="11" spans="1:11" s="16" customFormat="1" ht="15" customHeight="1">
      <c r="A11" s="303" t="s">
        <v>395</v>
      </c>
      <c r="B11" s="310" t="s">
        <v>396</v>
      </c>
      <c r="C11" s="292"/>
      <c r="D11" s="292"/>
      <c r="E11" s="293"/>
      <c r="F11" s="293"/>
      <c r="G11" s="301"/>
      <c r="H11" s="301"/>
      <c r="I11" s="281"/>
    </row>
    <row r="12" spans="1:11" s="16" customFormat="1" ht="15" customHeight="1">
      <c r="A12" s="302" t="s">
        <v>398</v>
      </c>
      <c r="B12" s="296" t="s">
        <v>399</v>
      </c>
      <c r="C12" s="290">
        <f>C8+7</f>
        <v>43020</v>
      </c>
      <c r="D12" s="290">
        <f>C12+8</f>
        <v>43028</v>
      </c>
      <c r="E12" s="311" t="s">
        <v>440</v>
      </c>
      <c r="F12" s="296"/>
      <c r="G12" s="301">
        <f>C12+13</f>
        <v>43033</v>
      </c>
      <c r="H12" s="301">
        <f>C12+16</f>
        <v>43036</v>
      </c>
      <c r="I12" s="281" t="s">
        <v>439</v>
      </c>
    </row>
    <row r="13" spans="1:11" s="16" customFormat="1" ht="15" customHeight="1">
      <c r="A13" s="303" t="s">
        <v>398</v>
      </c>
      <c r="B13" s="300">
        <v>244</v>
      </c>
      <c r="C13" s="292"/>
      <c r="D13" s="292"/>
      <c r="E13" s="297"/>
      <c r="F13" s="298"/>
      <c r="G13" s="301"/>
      <c r="H13" s="301"/>
      <c r="I13" s="281"/>
    </row>
    <row r="14" spans="1:11" s="16" customFormat="1" ht="15" customHeight="1">
      <c r="A14" s="302" t="s">
        <v>400</v>
      </c>
      <c r="B14" s="296" t="s">
        <v>401</v>
      </c>
      <c r="C14" s="290">
        <f>C10+7</f>
        <v>43024</v>
      </c>
      <c r="D14" s="290">
        <f>C14+6</f>
        <v>43030</v>
      </c>
      <c r="E14" s="297"/>
      <c r="F14" s="298"/>
      <c r="G14" s="301"/>
      <c r="H14" s="301"/>
      <c r="I14" s="281"/>
    </row>
    <row r="15" spans="1:11" s="16" customFormat="1" ht="15" customHeight="1">
      <c r="A15" s="303" t="s">
        <v>400</v>
      </c>
      <c r="B15" s="300"/>
      <c r="C15" s="292"/>
      <c r="D15" s="292"/>
      <c r="E15" s="299"/>
      <c r="F15" s="300"/>
      <c r="G15" s="301"/>
      <c r="H15" s="301"/>
      <c r="I15" s="281"/>
    </row>
    <row r="16" spans="1:11" ht="15" customHeight="1">
      <c r="A16" s="302" t="s">
        <v>403</v>
      </c>
      <c r="B16" s="296" t="s">
        <v>404</v>
      </c>
      <c r="C16" s="290">
        <f>C12+7</f>
        <v>43027</v>
      </c>
      <c r="D16" s="290">
        <f>C16+8</f>
        <v>43035</v>
      </c>
      <c r="E16" s="293" t="s">
        <v>441</v>
      </c>
      <c r="F16" s="293"/>
      <c r="G16" s="290">
        <f>C16+13</f>
        <v>43040</v>
      </c>
      <c r="H16" s="290">
        <f>C16+16</f>
        <v>43043</v>
      </c>
      <c r="I16" s="281" t="s">
        <v>439</v>
      </c>
    </row>
    <row r="17" spans="1:9" ht="15" customHeight="1">
      <c r="A17" s="303" t="s">
        <v>403</v>
      </c>
      <c r="B17" s="300"/>
      <c r="C17" s="292"/>
      <c r="D17" s="292"/>
      <c r="E17" s="293"/>
      <c r="F17" s="293"/>
      <c r="G17" s="291"/>
      <c r="H17" s="291"/>
      <c r="I17" s="281"/>
    </row>
    <row r="18" spans="1:9" ht="15" customHeight="1">
      <c r="A18" s="302" t="s">
        <v>395</v>
      </c>
      <c r="B18" s="296" t="s">
        <v>405</v>
      </c>
      <c r="C18" s="290">
        <f>C14+7</f>
        <v>43031</v>
      </c>
      <c r="D18" s="290">
        <f>C18+6</f>
        <v>43037</v>
      </c>
      <c r="E18" s="293"/>
      <c r="F18" s="293"/>
      <c r="G18" s="291"/>
      <c r="H18" s="291"/>
      <c r="I18" s="281"/>
    </row>
    <row r="19" spans="1:9" ht="15" customHeight="1">
      <c r="A19" s="303" t="s">
        <v>395</v>
      </c>
      <c r="B19" s="300">
        <v>105</v>
      </c>
      <c r="C19" s="292"/>
      <c r="D19" s="292"/>
      <c r="E19" s="293"/>
      <c r="F19" s="293"/>
      <c r="G19" s="292"/>
      <c r="H19" s="292"/>
      <c r="I19" s="281"/>
    </row>
    <row r="20" spans="1:9" ht="15" customHeight="1">
      <c r="A20" s="302" t="s">
        <v>407</v>
      </c>
      <c r="B20" s="296" t="s">
        <v>408</v>
      </c>
      <c r="C20" s="290">
        <f>C16+7</f>
        <v>43034</v>
      </c>
      <c r="D20" s="290">
        <f>C20+8</f>
        <v>43042</v>
      </c>
      <c r="E20" s="295" t="s">
        <v>442</v>
      </c>
      <c r="F20" s="296"/>
      <c r="G20" s="301">
        <f>C20+13</f>
        <v>43047</v>
      </c>
      <c r="H20" s="301">
        <f>C20+16</f>
        <v>43050</v>
      </c>
      <c r="I20" s="281" t="s">
        <v>439</v>
      </c>
    </row>
    <row r="21" spans="1:9" ht="15" customHeight="1">
      <c r="A21" s="303" t="s">
        <v>407</v>
      </c>
      <c r="B21" s="300">
        <v>128</v>
      </c>
      <c r="C21" s="292"/>
      <c r="D21" s="292"/>
      <c r="E21" s="297"/>
      <c r="F21" s="298"/>
      <c r="G21" s="301"/>
      <c r="H21" s="301"/>
      <c r="I21" s="281"/>
    </row>
    <row r="22" spans="1:9" ht="15" customHeight="1">
      <c r="A22" s="302" t="s">
        <v>400</v>
      </c>
      <c r="B22" s="296" t="s">
        <v>409</v>
      </c>
      <c r="C22" s="290">
        <f>C18+7</f>
        <v>43038</v>
      </c>
      <c r="D22" s="290">
        <f>C22+6</f>
        <v>43044</v>
      </c>
      <c r="E22" s="297"/>
      <c r="F22" s="298"/>
      <c r="G22" s="301"/>
      <c r="H22" s="301"/>
      <c r="I22" s="281"/>
    </row>
    <row r="23" spans="1:9" ht="15" customHeight="1">
      <c r="A23" s="303" t="s">
        <v>400</v>
      </c>
      <c r="B23" s="300">
        <v>10</v>
      </c>
      <c r="C23" s="292"/>
      <c r="D23" s="292"/>
      <c r="E23" s="299"/>
      <c r="F23" s="300"/>
      <c r="G23" s="301"/>
      <c r="H23" s="301"/>
      <c r="I23" s="281"/>
    </row>
    <row r="24" spans="1:9" ht="15" customHeight="1">
      <c r="A24" s="302" t="s">
        <v>411</v>
      </c>
      <c r="B24" s="296" t="s">
        <v>412</v>
      </c>
      <c r="C24" s="290">
        <f>C20+7</f>
        <v>43041</v>
      </c>
      <c r="D24" s="290">
        <f>C24+8</f>
        <v>43049</v>
      </c>
      <c r="E24" s="304" t="s">
        <v>443</v>
      </c>
      <c r="F24" s="293"/>
      <c r="G24" s="301">
        <f>C24+13</f>
        <v>43054</v>
      </c>
      <c r="H24" s="301">
        <f>C24+16</f>
        <v>43057</v>
      </c>
      <c r="I24" s="281" t="s">
        <v>439</v>
      </c>
    </row>
    <row r="25" spans="1:9" ht="15" customHeight="1">
      <c r="A25" s="303" t="s">
        <v>411</v>
      </c>
      <c r="B25" s="300">
        <v>207</v>
      </c>
      <c r="C25" s="292"/>
      <c r="D25" s="292"/>
      <c r="E25" s="293"/>
      <c r="F25" s="293"/>
      <c r="G25" s="301"/>
      <c r="H25" s="301"/>
      <c r="I25" s="281"/>
    </row>
    <row r="26" spans="1:9" ht="15" customHeight="1">
      <c r="A26" s="302" t="s">
        <v>395</v>
      </c>
      <c r="B26" s="296" t="s">
        <v>413</v>
      </c>
      <c r="C26" s="290">
        <f>C22+7</f>
        <v>43045</v>
      </c>
      <c r="D26" s="290">
        <f>C26+6</f>
        <v>43051</v>
      </c>
      <c r="E26" s="293"/>
      <c r="F26" s="293"/>
      <c r="G26" s="301"/>
      <c r="H26" s="301"/>
      <c r="I26" s="281"/>
    </row>
    <row r="27" spans="1:9" ht="15" customHeight="1">
      <c r="A27" s="303" t="s">
        <v>395</v>
      </c>
      <c r="B27" s="300">
        <v>106</v>
      </c>
      <c r="C27" s="292"/>
      <c r="D27" s="292"/>
      <c r="E27" s="293"/>
      <c r="F27" s="293"/>
      <c r="G27" s="301"/>
      <c r="H27" s="301"/>
      <c r="I27" s="281"/>
    </row>
    <row r="28" spans="1:9" ht="15" customHeight="1">
      <c r="A28" s="302" t="s">
        <v>398</v>
      </c>
      <c r="B28" s="296" t="s">
        <v>414</v>
      </c>
      <c r="C28" s="290">
        <f>C24+7</f>
        <v>43048</v>
      </c>
      <c r="D28" s="290">
        <f>C28+8</f>
        <v>43056</v>
      </c>
      <c r="E28" s="293" t="s">
        <v>444</v>
      </c>
      <c r="F28" s="293"/>
      <c r="G28" s="301">
        <f>C28+13</f>
        <v>43061</v>
      </c>
      <c r="H28" s="301">
        <f>C28+16</f>
        <v>43064</v>
      </c>
      <c r="I28" s="281" t="s">
        <v>439</v>
      </c>
    </row>
    <row r="29" spans="1:9" ht="15" customHeight="1">
      <c r="A29" s="303" t="s">
        <v>398</v>
      </c>
      <c r="B29" s="300">
        <v>245</v>
      </c>
      <c r="C29" s="292"/>
      <c r="D29" s="292"/>
      <c r="E29" s="293"/>
      <c r="F29" s="293"/>
      <c r="G29" s="301"/>
      <c r="H29" s="301"/>
      <c r="I29" s="281"/>
    </row>
    <row r="30" spans="1:9" ht="15" customHeight="1">
      <c r="A30" s="302" t="s">
        <v>400</v>
      </c>
      <c r="B30" s="296" t="s">
        <v>415</v>
      </c>
      <c r="C30" s="290">
        <f>C26+7</f>
        <v>43052</v>
      </c>
      <c r="D30" s="290">
        <f>C30+6</f>
        <v>43058</v>
      </c>
      <c r="E30" s="293"/>
      <c r="F30" s="293"/>
      <c r="G30" s="301"/>
      <c r="H30" s="301"/>
      <c r="I30" s="281"/>
    </row>
    <row r="31" spans="1:9" ht="15" customHeight="1">
      <c r="A31" s="303" t="s">
        <v>400</v>
      </c>
      <c r="B31" s="300">
        <v>11</v>
      </c>
      <c r="C31" s="292"/>
      <c r="D31" s="292"/>
      <c r="E31" s="293"/>
      <c r="F31" s="293"/>
      <c r="G31" s="301"/>
      <c r="H31" s="301"/>
      <c r="I31" s="281"/>
    </row>
    <row r="32" spans="1:9" ht="15" customHeight="1">
      <c r="A32" s="302" t="s">
        <v>403</v>
      </c>
      <c r="B32" s="296" t="s">
        <v>417</v>
      </c>
      <c r="C32" s="290">
        <f>C28+7</f>
        <v>43055</v>
      </c>
      <c r="D32" s="290">
        <f>C32+8</f>
        <v>43063</v>
      </c>
      <c r="E32" s="295" t="s">
        <v>402</v>
      </c>
      <c r="F32" s="296"/>
      <c r="G32" s="301">
        <f>C32+13</f>
        <v>43068</v>
      </c>
      <c r="H32" s="301">
        <f>C32+16</f>
        <v>43071</v>
      </c>
      <c r="I32" s="281" t="s">
        <v>439</v>
      </c>
    </row>
    <row r="33" spans="1:9" ht="15" customHeight="1">
      <c r="A33" s="303" t="s">
        <v>403</v>
      </c>
      <c r="B33" s="300">
        <v>274</v>
      </c>
      <c r="C33" s="292"/>
      <c r="D33" s="292"/>
      <c r="E33" s="297"/>
      <c r="F33" s="298"/>
      <c r="G33" s="301"/>
      <c r="H33" s="301"/>
      <c r="I33" s="281"/>
    </row>
    <row r="34" spans="1:9" ht="15" customHeight="1">
      <c r="A34" s="302" t="s">
        <v>395</v>
      </c>
      <c r="B34" s="296" t="s">
        <v>418</v>
      </c>
      <c r="C34" s="290">
        <f>C30+7</f>
        <v>43059</v>
      </c>
      <c r="D34" s="290">
        <f>C34+6</f>
        <v>43065</v>
      </c>
      <c r="E34" s="297"/>
      <c r="F34" s="298"/>
      <c r="G34" s="301"/>
      <c r="H34" s="301"/>
      <c r="I34" s="281"/>
    </row>
    <row r="35" spans="1:9" ht="15" customHeight="1">
      <c r="A35" s="303" t="s">
        <v>395</v>
      </c>
      <c r="B35" s="300">
        <v>107</v>
      </c>
      <c r="C35" s="292"/>
      <c r="D35" s="292"/>
      <c r="E35" s="299"/>
      <c r="F35" s="300"/>
      <c r="G35" s="301"/>
      <c r="H35" s="301"/>
      <c r="I35" s="281"/>
    </row>
    <row r="36" spans="1:9" ht="15" customHeight="1">
      <c r="A36" s="302" t="s">
        <v>407</v>
      </c>
      <c r="B36" s="296" t="s">
        <v>420</v>
      </c>
      <c r="C36" s="290">
        <f>C32+7</f>
        <v>43062</v>
      </c>
      <c r="D36" s="290">
        <f>C36+8</f>
        <v>43070</v>
      </c>
      <c r="E36" s="293" t="s">
        <v>445</v>
      </c>
      <c r="F36" s="293"/>
      <c r="G36" s="290">
        <f>C36+13</f>
        <v>43075</v>
      </c>
      <c r="H36" s="290">
        <f>C36+16</f>
        <v>43078</v>
      </c>
      <c r="I36" s="281" t="s">
        <v>439</v>
      </c>
    </row>
    <row r="37" spans="1:9" ht="15" customHeight="1">
      <c r="A37" s="303" t="s">
        <v>407</v>
      </c>
      <c r="B37" s="300">
        <v>129</v>
      </c>
      <c r="C37" s="292"/>
      <c r="D37" s="292"/>
      <c r="E37" s="293"/>
      <c r="F37" s="293"/>
      <c r="G37" s="291"/>
      <c r="H37" s="291"/>
      <c r="I37" s="281"/>
    </row>
    <row r="38" spans="1:9" ht="15" customHeight="1">
      <c r="A38" s="302" t="s">
        <v>400</v>
      </c>
      <c r="B38" s="296" t="s">
        <v>421</v>
      </c>
      <c r="C38" s="290">
        <f>C34+7</f>
        <v>43066</v>
      </c>
      <c r="D38" s="290">
        <f>C38+6</f>
        <v>43072</v>
      </c>
      <c r="E38" s="293"/>
      <c r="F38" s="293"/>
      <c r="G38" s="291"/>
      <c r="H38" s="291"/>
      <c r="I38" s="281"/>
    </row>
    <row r="39" spans="1:9" ht="15" customHeight="1">
      <c r="A39" s="303" t="s">
        <v>400</v>
      </c>
      <c r="B39" s="300">
        <v>12</v>
      </c>
      <c r="C39" s="292"/>
      <c r="D39" s="292"/>
      <c r="E39" s="293"/>
      <c r="F39" s="293"/>
      <c r="G39" s="292"/>
      <c r="H39" s="292"/>
      <c r="I39" s="281"/>
    </row>
    <row r="40" spans="1:9" ht="15" customHeight="1">
      <c r="A40" s="302" t="s">
        <v>411</v>
      </c>
      <c r="B40" s="296" t="s">
        <v>422</v>
      </c>
      <c r="C40" s="290">
        <f>C36+7</f>
        <v>43069</v>
      </c>
      <c r="D40" s="290">
        <f>C40+8</f>
        <v>43077</v>
      </c>
      <c r="E40" s="295" t="s">
        <v>446</v>
      </c>
      <c r="F40" s="296"/>
      <c r="G40" s="301">
        <f>C40+13</f>
        <v>43082</v>
      </c>
      <c r="H40" s="301">
        <f>C40+16</f>
        <v>43085</v>
      </c>
      <c r="I40" s="281" t="s">
        <v>439</v>
      </c>
    </row>
    <row r="41" spans="1:9" ht="15" customHeight="1">
      <c r="A41" s="303" t="s">
        <v>411</v>
      </c>
      <c r="B41" s="300">
        <v>208</v>
      </c>
      <c r="C41" s="292"/>
      <c r="D41" s="292"/>
      <c r="E41" s="297"/>
      <c r="F41" s="298"/>
      <c r="G41" s="301"/>
      <c r="H41" s="301"/>
      <c r="I41" s="281"/>
    </row>
    <row r="42" spans="1:9" ht="15" customHeight="1">
      <c r="A42" s="302" t="s">
        <v>395</v>
      </c>
      <c r="B42" s="296" t="s">
        <v>423</v>
      </c>
      <c r="C42" s="290">
        <f>C38+7</f>
        <v>43073</v>
      </c>
      <c r="D42" s="290">
        <f>C42+6</f>
        <v>43079</v>
      </c>
      <c r="E42" s="297"/>
      <c r="F42" s="298"/>
      <c r="G42" s="301"/>
      <c r="H42" s="301"/>
      <c r="I42" s="281"/>
    </row>
    <row r="43" spans="1:9" ht="15" customHeight="1">
      <c r="A43" s="303" t="s">
        <v>395</v>
      </c>
      <c r="B43" s="300">
        <v>108</v>
      </c>
      <c r="C43" s="292"/>
      <c r="D43" s="292"/>
      <c r="E43" s="299"/>
      <c r="F43" s="300"/>
      <c r="G43" s="301"/>
      <c r="H43" s="301"/>
      <c r="I43" s="281"/>
    </row>
    <row r="44" spans="1:9" ht="15" customHeight="1">
      <c r="A44" s="302" t="s">
        <v>398</v>
      </c>
      <c r="B44" s="296" t="s">
        <v>425</v>
      </c>
      <c r="C44" s="290">
        <f>C40+7</f>
        <v>43076</v>
      </c>
      <c r="D44" s="290">
        <f>C44+8</f>
        <v>43084</v>
      </c>
      <c r="E44" s="293" t="s">
        <v>402</v>
      </c>
      <c r="F44" s="293"/>
      <c r="G44" s="290">
        <f>C44+13</f>
        <v>43089</v>
      </c>
      <c r="H44" s="290">
        <f>C44+16</f>
        <v>43092</v>
      </c>
      <c r="I44" s="281" t="s">
        <v>439</v>
      </c>
    </row>
    <row r="45" spans="1:9" ht="15" customHeight="1">
      <c r="A45" s="303" t="s">
        <v>398</v>
      </c>
      <c r="B45" s="300">
        <v>246</v>
      </c>
      <c r="C45" s="292"/>
      <c r="D45" s="292"/>
      <c r="E45" s="293"/>
      <c r="F45" s="293"/>
      <c r="G45" s="291"/>
      <c r="H45" s="291"/>
      <c r="I45" s="281"/>
    </row>
    <row r="46" spans="1:9" ht="15" customHeight="1">
      <c r="A46" s="302" t="s">
        <v>400</v>
      </c>
      <c r="B46" s="296" t="s">
        <v>426</v>
      </c>
      <c r="C46" s="290">
        <f>C42+7</f>
        <v>43080</v>
      </c>
      <c r="D46" s="290">
        <f>C46+6</f>
        <v>43086</v>
      </c>
      <c r="E46" s="293"/>
      <c r="F46" s="293"/>
      <c r="G46" s="291"/>
      <c r="H46" s="291"/>
      <c r="I46" s="281"/>
    </row>
    <row r="47" spans="1:9" ht="15" customHeight="1">
      <c r="A47" s="303"/>
      <c r="B47" s="300">
        <v>13</v>
      </c>
      <c r="C47" s="292"/>
      <c r="D47" s="292"/>
      <c r="E47" s="293"/>
      <c r="F47" s="293"/>
      <c r="G47" s="292"/>
      <c r="H47" s="292"/>
      <c r="I47" s="281"/>
    </row>
    <row r="48" spans="1:9" ht="15" customHeight="1">
      <c r="A48" s="302" t="s">
        <v>403</v>
      </c>
      <c r="B48" s="296" t="s">
        <v>428</v>
      </c>
      <c r="C48" s="290">
        <f>C44+7</f>
        <v>43083</v>
      </c>
      <c r="D48" s="290">
        <f>C48+8</f>
        <v>43091</v>
      </c>
      <c r="E48" s="295" t="s">
        <v>430</v>
      </c>
      <c r="F48" s="296"/>
      <c r="G48" s="301">
        <f>C48+13</f>
        <v>43096</v>
      </c>
      <c r="H48" s="301">
        <f>C48+16</f>
        <v>43099</v>
      </c>
      <c r="I48" s="281" t="s">
        <v>439</v>
      </c>
    </row>
    <row r="49" spans="1:9" ht="15" customHeight="1">
      <c r="A49" s="303"/>
      <c r="B49" s="300">
        <v>208</v>
      </c>
      <c r="C49" s="292"/>
      <c r="D49" s="292"/>
      <c r="E49" s="297"/>
      <c r="F49" s="298"/>
      <c r="G49" s="301"/>
      <c r="H49" s="301"/>
      <c r="I49" s="281"/>
    </row>
    <row r="50" spans="1:9" ht="15" customHeight="1">
      <c r="A50" s="302" t="s">
        <v>395</v>
      </c>
      <c r="B50" s="296" t="s">
        <v>429</v>
      </c>
      <c r="C50" s="290">
        <f>C46+7</f>
        <v>43087</v>
      </c>
      <c r="D50" s="290">
        <f>C50+6</f>
        <v>43093</v>
      </c>
      <c r="E50" s="297"/>
      <c r="F50" s="298"/>
      <c r="G50" s="301"/>
      <c r="H50" s="301"/>
      <c r="I50" s="281"/>
    </row>
    <row r="51" spans="1:9" ht="15" customHeight="1">
      <c r="A51" s="303"/>
      <c r="B51" s="300">
        <v>108</v>
      </c>
      <c r="C51" s="292"/>
      <c r="D51" s="292"/>
      <c r="E51" s="299"/>
      <c r="F51" s="300"/>
      <c r="G51" s="301"/>
      <c r="H51" s="301"/>
      <c r="I51" s="281"/>
    </row>
    <row r="52" spans="1:9" ht="15" customHeight="1">
      <c r="A52" s="302" t="s">
        <v>407</v>
      </c>
      <c r="B52" s="296" t="s">
        <v>431</v>
      </c>
      <c r="C52" s="290">
        <f>C48+7</f>
        <v>43090</v>
      </c>
      <c r="D52" s="290">
        <f>C52+8</f>
        <v>43098</v>
      </c>
      <c r="E52" s="293" t="s">
        <v>433</v>
      </c>
      <c r="F52" s="293"/>
      <c r="G52" s="290">
        <f>C52+13</f>
        <v>43103</v>
      </c>
      <c r="H52" s="290">
        <f>C52+16</f>
        <v>43106</v>
      </c>
      <c r="I52" s="281" t="s">
        <v>439</v>
      </c>
    </row>
    <row r="53" spans="1:9" ht="15" customHeight="1">
      <c r="A53" s="303"/>
      <c r="B53" s="300">
        <v>246</v>
      </c>
      <c r="C53" s="292"/>
      <c r="D53" s="292"/>
      <c r="E53" s="293"/>
      <c r="F53" s="293"/>
      <c r="G53" s="291"/>
      <c r="H53" s="291"/>
      <c r="I53" s="281"/>
    </row>
    <row r="54" spans="1:9" ht="15" customHeight="1">
      <c r="A54" s="302" t="s">
        <v>400</v>
      </c>
      <c r="B54" s="296" t="s">
        <v>432</v>
      </c>
      <c r="C54" s="290">
        <f>C50+7</f>
        <v>43094</v>
      </c>
      <c r="D54" s="290">
        <f>C54+6</f>
        <v>43100</v>
      </c>
      <c r="E54" s="293"/>
      <c r="F54" s="293"/>
      <c r="G54" s="291"/>
      <c r="H54" s="291"/>
      <c r="I54" s="281"/>
    </row>
    <row r="55" spans="1:9" ht="15" customHeight="1">
      <c r="A55" s="303"/>
      <c r="B55" s="300">
        <v>13</v>
      </c>
      <c r="C55" s="292"/>
      <c r="D55" s="292"/>
      <c r="E55" s="293"/>
      <c r="F55" s="293"/>
      <c r="G55" s="292"/>
      <c r="H55" s="292"/>
      <c r="I55" s="281"/>
    </row>
    <row r="56" spans="1:9" ht="10.15">
      <c r="B56" s="25"/>
      <c r="C56" s="25"/>
      <c r="D56" s="25"/>
      <c r="G56" s="25"/>
      <c r="H56" s="25"/>
    </row>
    <row r="57" spans="1:9">
      <c r="G57" s="25"/>
    </row>
    <row r="58" spans="1:9" ht="13.15">
      <c r="A58" s="130" t="s">
        <v>447</v>
      </c>
      <c r="B58" s="125"/>
      <c r="C58" s="142"/>
      <c r="D58" s="142"/>
      <c r="E58" s="142"/>
      <c r="F58" s="142"/>
      <c r="G58" s="142"/>
      <c r="H58" s="142"/>
      <c r="I58" s="16"/>
    </row>
    <row r="59" spans="1:9" ht="40.700000000000003" customHeight="1">
      <c r="A59" s="294" t="s">
        <v>436</v>
      </c>
      <c r="B59" s="294"/>
      <c r="C59" s="294"/>
      <c r="D59" s="294"/>
      <c r="E59" s="294"/>
      <c r="F59" s="294"/>
      <c r="G59" s="294"/>
      <c r="H59" s="294"/>
      <c r="I59" s="143"/>
    </row>
    <row r="60" spans="1:9">
      <c r="G60" s="25"/>
    </row>
    <row r="61" spans="1:9">
      <c r="G61" s="25"/>
    </row>
    <row r="62" spans="1:9">
      <c r="G62" s="25"/>
    </row>
    <row r="63" spans="1:9">
      <c r="G63" s="25"/>
    </row>
  </sheetData>
  <mergeCells count="149">
    <mergeCell ref="G52:G55"/>
    <mergeCell ref="H52:H55"/>
    <mergeCell ref="I52:I55"/>
    <mergeCell ref="B54:B55"/>
    <mergeCell ref="C54:C55"/>
    <mergeCell ref="D54:D55"/>
    <mergeCell ref="A52:A53"/>
    <mergeCell ref="B52:B53"/>
    <mergeCell ref="C52:C53"/>
    <mergeCell ref="D52:D53"/>
    <mergeCell ref="E52:F55"/>
    <mergeCell ref="A54:A55"/>
    <mergeCell ref="A48:A49"/>
    <mergeCell ref="B48:B49"/>
    <mergeCell ref="C48:C49"/>
    <mergeCell ref="D48:D49"/>
    <mergeCell ref="E48:F51"/>
    <mergeCell ref="G48:G51"/>
    <mergeCell ref="H48:H51"/>
    <mergeCell ref="I48:I51"/>
    <mergeCell ref="A50:A51"/>
    <mergeCell ref="B50:B51"/>
    <mergeCell ref="C50:C51"/>
    <mergeCell ref="D50:D51"/>
    <mergeCell ref="D44:D45"/>
    <mergeCell ref="E44:F47"/>
    <mergeCell ref="G44:G47"/>
    <mergeCell ref="B36:B37"/>
    <mergeCell ref="B38:B39"/>
    <mergeCell ref="B40:B41"/>
    <mergeCell ref="B42:B43"/>
    <mergeCell ref="B44:B45"/>
    <mergeCell ref="A36:A37"/>
    <mergeCell ref="A38:A39"/>
    <mergeCell ref="A40:A41"/>
    <mergeCell ref="A42:A43"/>
    <mergeCell ref="A44:A45"/>
    <mergeCell ref="A6:B6"/>
    <mergeCell ref="E6:F6"/>
    <mergeCell ref="A7:B7"/>
    <mergeCell ref="E7:F7"/>
    <mergeCell ref="A8:A9"/>
    <mergeCell ref="A10:A11"/>
    <mergeCell ref="B8:B9"/>
    <mergeCell ref="B10:B11"/>
    <mergeCell ref="G12:G15"/>
    <mergeCell ref="C12:C13"/>
    <mergeCell ref="C14:C15"/>
    <mergeCell ref="D14:D15"/>
    <mergeCell ref="D12:D13"/>
    <mergeCell ref="E12:F15"/>
    <mergeCell ref="A12:A13"/>
    <mergeCell ref="A14:A15"/>
    <mergeCell ref="B12:B13"/>
    <mergeCell ref="B14:B15"/>
    <mergeCell ref="G8:G11"/>
    <mergeCell ref="H8:H11"/>
    <mergeCell ref="I8:I11"/>
    <mergeCell ref="D10:D11"/>
    <mergeCell ref="C10:C11"/>
    <mergeCell ref="C8:C9"/>
    <mergeCell ref="D8:D9"/>
    <mergeCell ref="E8:F11"/>
    <mergeCell ref="G16:G19"/>
    <mergeCell ref="H16:H19"/>
    <mergeCell ref="I16:I19"/>
    <mergeCell ref="C16:C17"/>
    <mergeCell ref="C18:C19"/>
    <mergeCell ref="D18:D19"/>
    <mergeCell ref="D16:D17"/>
    <mergeCell ref="E16:F19"/>
    <mergeCell ref="H12:H15"/>
    <mergeCell ref="I12:I15"/>
    <mergeCell ref="A16:A17"/>
    <mergeCell ref="A18:A19"/>
    <mergeCell ref="B16:B17"/>
    <mergeCell ref="B18:B19"/>
    <mergeCell ref="G20:G23"/>
    <mergeCell ref="H20:H23"/>
    <mergeCell ref="I20:I23"/>
    <mergeCell ref="C20:C21"/>
    <mergeCell ref="C22:C23"/>
    <mergeCell ref="D22:D23"/>
    <mergeCell ref="D20:D21"/>
    <mergeCell ref="E20:F23"/>
    <mergeCell ref="A20:A21"/>
    <mergeCell ref="A22:A23"/>
    <mergeCell ref="B20:B21"/>
    <mergeCell ref="B22:B23"/>
    <mergeCell ref="G24:G27"/>
    <mergeCell ref="H24:H27"/>
    <mergeCell ref="I24:I27"/>
    <mergeCell ref="C24:C25"/>
    <mergeCell ref="C26:C27"/>
    <mergeCell ref="D26:D27"/>
    <mergeCell ref="D24:D25"/>
    <mergeCell ref="E24:F27"/>
    <mergeCell ref="A24:A25"/>
    <mergeCell ref="A26:A27"/>
    <mergeCell ref="B24:B25"/>
    <mergeCell ref="B26:B27"/>
    <mergeCell ref="G28:G31"/>
    <mergeCell ref="H28:H31"/>
    <mergeCell ref="I28:I31"/>
    <mergeCell ref="C28:C29"/>
    <mergeCell ref="C30:C31"/>
    <mergeCell ref="D30:D31"/>
    <mergeCell ref="D28:D29"/>
    <mergeCell ref="E28:F31"/>
    <mergeCell ref="A28:A29"/>
    <mergeCell ref="A30:A31"/>
    <mergeCell ref="B28:B29"/>
    <mergeCell ref="B30:B31"/>
    <mergeCell ref="G32:G35"/>
    <mergeCell ref="H32:H35"/>
    <mergeCell ref="I32:I35"/>
    <mergeCell ref="C32:C33"/>
    <mergeCell ref="C34:C35"/>
    <mergeCell ref="D34:D35"/>
    <mergeCell ref="D32:D33"/>
    <mergeCell ref="E32:F35"/>
    <mergeCell ref="A32:A33"/>
    <mergeCell ref="A34:A35"/>
    <mergeCell ref="B32:B33"/>
    <mergeCell ref="B34:B35"/>
    <mergeCell ref="I36:I39"/>
    <mergeCell ref="H36:H39"/>
    <mergeCell ref="G36:G39"/>
    <mergeCell ref="E36:F39"/>
    <mergeCell ref="A59:H59"/>
    <mergeCell ref="D38:D39"/>
    <mergeCell ref="C38:C39"/>
    <mergeCell ref="D36:D37"/>
    <mergeCell ref="C36:C37"/>
    <mergeCell ref="C40:C41"/>
    <mergeCell ref="D40:D41"/>
    <mergeCell ref="E40:F43"/>
    <mergeCell ref="G40:G43"/>
    <mergeCell ref="H40:H43"/>
    <mergeCell ref="I40:I43"/>
    <mergeCell ref="C42:C43"/>
    <mergeCell ref="D42:D43"/>
    <mergeCell ref="H44:H47"/>
    <mergeCell ref="I44:I47"/>
    <mergeCell ref="C46:C47"/>
    <mergeCell ref="D46:D47"/>
    <mergeCell ref="A46:A47"/>
    <mergeCell ref="B46:B47"/>
    <mergeCell ref="C44:C45"/>
  </mergeCells>
  <phoneticPr fontId="53" type="noConversion"/>
  <pageMargins left="0.25" right="0.25" top="0.75" bottom="0.75" header="0.3" footer="0.3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66"/>
  <sheetViews>
    <sheetView workbookViewId="0">
      <selection activeCell="G12" sqref="G12"/>
    </sheetView>
  </sheetViews>
  <sheetFormatPr defaultColWidth="9" defaultRowHeight="12.6"/>
  <cols>
    <col min="1" max="1" width="15.33203125" style="82" customWidth="1"/>
    <col min="2" max="2" width="6" style="85" customWidth="1"/>
    <col min="3" max="3" width="6.33203125" style="85" bestFit="1" customWidth="1"/>
    <col min="4" max="4" width="6.33203125" style="85" customWidth="1"/>
    <col min="5" max="5" width="6.88671875" style="84" customWidth="1"/>
    <col min="6" max="6" width="25.21875" style="82" customWidth="1"/>
    <col min="7" max="7" width="8.77734375" style="82" customWidth="1"/>
    <col min="8" max="8" width="6.88671875" style="83" customWidth="1"/>
    <col min="9" max="9" width="7.109375" style="83" customWidth="1"/>
    <col min="10" max="16384" width="9" style="82"/>
  </cols>
  <sheetData>
    <row r="1" spans="1:25" s="88" customFormat="1" ht="46.5" customHeight="1">
      <c r="A1" s="113" t="s">
        <v>122</v>
      </c>
      <c r="C1" s="112"/>
      <c r="D1" s="112"/>
      <c r="F1" s="111"/>
      <c r="G1" s="111"/>
      <c r="H1" s="110"/>
      <c r="I1" s="110"/>
      <c r="J1" s="109"/>
      <c r="K1" s="109"/>
    </row>
    <row r="2" spans="1:25" s="104" customFormat="1" ht="17.45">
      <c r="A2" s="105" t="s">
        <v>123</v>
      </c>
      <c r="B2" s="107"/>
      <c r="C2" s="107"/>
      <c r="D2" s="107"/>
      <c r="F2" s="106" t="s">
        <v>392</v>
      </c>
      <c r="G2" s="106"/>
      <c r="H2" s="108"/>
      <c r="I2" s="108"/>
    </row>
    <row r="3" spans="1:25" s="104" customFormat="1" ht="14.25" customHeight="1">
      <c r="A3" s="105" t="s">
        <v>126</v>
      </c>
      <c r="B3" s="107"/>
      <c r="C3" s="107"/>
      <c r="D3" s="107"/>
      <c r="F3" s="106" t="s">
        <v>448</v>
      </c>
      <c r="G3" s="106"/>
      <c r="H3" s="105"/>
      <c r="I3" s="105"/>
    </row>
    <row r="4" spans="1:25" ht="18" customHeight="1">
      <c r="E4" s="84" t="s">
        <v>125</v>
      </c>
    </row>
    <row r="5" spans="1:25" s="90" customFormat="1" ht="14.25" customHeight="1">
      <c r="A5" s="312" t="s">
        <v>127</v>
      </c>
      <c r="B5" s="313"/>
      <c r="C5" s="101" t="s">
        <v>5</v>
      </c>
      <c r="D5" s="101" t="s">
        <v>57</v>
      </c>
      <c r="E5" s="101" t="s">
        <v>58</v>
      </c>
      <c r="F5" s="102" t="s">
        <v>328</v>
      </c>
      <c r="G5" s="102" t="s">
        <v>57</v>
      </c>
      <c r="H5" s="101" t="s">
        <v>58</v>
      </c>
      <c r="I5" s="101" t="s">
        <v>449</v>
      </c>
      <c r="J5" s="101" t="s">
        <v>450</v>
      </c>
      <c r="K5" s="101" t="s">
        <v>93</v>
      </c>
      <c r="L5" s="101" t="s">
        <v>89</v>
      </c>
      <c r="M5" s="101" t="s">
        <v>85</v>
      </c>
      <c r="N5" s="101" t="s">
        <v>451</v>
      </c>
      <c r="O5" s="101" t="s">
        <v>452</v>
      </c>
      <c r="P5" s="101" t="s">
        <v>453</v>
      </c>
      <c r="Q5" s="101" t="s">
        <v>454</v>
      </c>
    </row>
    <row r="6" spans="1:25" s="90" customFormat="1" ht="27.95" customHeight="1">
      <c r="A6" s="312" t="s">
        <v>130</v>
      </c>
      <c r="B6" s="313"/>
      <c r="C6" s="103" t="s">
        <v>12</v>
      </c>
      <c r="D6" s="103"/>
      <c r="E6" s="103" t="s">
        <v>13</v>
      </c>
      <c r="F6" s="102" t="s">
        <v>130</v>
      </c>
      <c r="G6" s="102" t="s">
        <v>12</v>
      </c>
      <c r="H6" s="101" t="s">
        <v>12</v>
      </c>
      <c r="I6" s="101" t="s">
        <v>13</v>
      </c>
      <c r="J6" s="101" t="s">
        <v>13</v>
      </c>
      <c r="K6" s="101" t="s">
        <v>13</v>
      </c>
      <c r="L6" s="101" t="s">
        <v>13</v>
      </c>
      <c r="M6" s="101" t="s">
        <v>13</v>
      </c>
      <c r="N6" s="101" t="s">
        <v>13</v>
      </c>
      <c r="O6" s="101" t="s">
        <v>13</v>
      </c>
      <c r="P6" s="101" t="s">
        <v>13</v>
      </c>
      <c r="Q6" s="101" t="s">
        <v>13</v>
      </c>
    </row>
    <row r="7" spans="1:25" s="88" customFormat="1" ht="15.75" customHeight="1">
      <c r="A7" s="314" t="s">
        <v>455</v>
      </c>
      <c r="B7" s="315"/>
      <c r="C7" s="320">
        <v>42834</v>
      </c>
      <c r="D7" s="320">
        <f>C7+4</f>
        <v>42838</v>
      </c>
      <c r="E7" s="320">
        <f>+C7+6</f>
        <v>42840</v>
      </c>
      <c r="F7" s="99" t="s">
        <v>456</v>
      </c>
      <c r="G7" s="98"/>
      <c r="H7" s="114">
        <v>42843</v>
      </c>
      <c r="I7" s="114"/>
      <c r="J7" s="114"/>
      <c r="K7" s="114"/>
      <c r="L7" s="114"/>
      <c r="M7" s="114">
        <f>H7+7</f>
        <v>42850</v>
      </c>
      <c r="N7" s="114"/>
      <c r="O7" s="114"/>
      <c r="P7" s="114">
        <f>H7+4</f>
        <v>42847</v>
      </c>
      <c r="Q7" s="114"/>
      <c r="R7" s="97" t="s">
        <v>457</v>
      </c>
    </row>
    <row r="8" spans="1:25" s="88" customFormat="1" ht="15.75" customHeight="1">
      <c r="A8" s="316"/>
      <c r="B8" s="317"/>
      <c r="C8" s="321"/>
      <c r="D8" s="321"/>
      <c r="E8" s="321"/>
      <c r="F8" s="96" t="s">
        <v>458</v>
      </c>
      <c r="G8" s="93"/>
      <c r="H8" s="115">
        <v>42844</v>
      </c>
      <c r="I8" s="115"/>
      <c r="J8" s="115"/>
      <c r="K8" s="115"/>
      <c r="L8" s="115">
        <f>H8+10</f>
        <v>42854</v>
      </c>
      <c r="M8" s="115">
        <f>H8+5</f>
        <v>42849</v>
      </c>
      <c r="N8" s="115"/>
      <c r="O8" s="115"/>
      <c r="P8" s="115"/>
      <c r="Q8" s="115">
        <f>H8+7</f>
        <v>42851</v>
      </c>
      <c r="R8" s="95" t="s">
        <v>459</v>
      </c>
    </row>
    <row r="9" spans="1:25" s="88" customFormat="1" ht="15.75" customHeight="1">
      <c r="A9" s="316"/>
      <c r="B9" s="317"/>
      <c r="C9" s="321"/>
      <c r="D9" s="321"/>
      <c r="E9" s="321"/>
      <c r="F9" s="96" t="s">
        <v>460</v>
      </c>
      <c r="G9" s="115"/>
      <c r="H9" s="115">
        <v>42847</v>
      </c>
      <c r="I9" s="115">
        <f>H9+1</f>
        <v>42848</v>
      </c>
      <c r="J9" s="115">
        <f>H9+3</f>
        <v>42850</v>
      </c>
      <c r="K9" s="115">
        <f>H9+5</f>
        <v>42852</v>
      </c>
      <c r="L9" s="115"/>
      <c r="M9" s="115"/>
      <c r="N9" s="115"/>
      <c r="O9" s="115"/>
      <c r="P9" s="115"/>
      <c r="Q9" s="115"/>
      <c r="R9" s="95" t="s">
        <v>461</v>
      </c>
    </row>
    <row r="10" spans="1:25" s="88" customFormat="1" ht="15.75" customHeight="1">
      <c r="A10" s="316"/>
      <c r="B10" s="317"/>
      <c r="C10" s="321"/>
      <c r="D10" s="321"/>
      <c r="E10" s="321"/>
      <c r="F10" s="96" t="s">
        <v>462</v>
      </c>
      <c r="G10" s="115">
        <v>42841</v>
      </c>
      <c r="H10" s="115"/>
      <c r="I10" s="115">
        <f>G10+6</f>
        <v>42847</v>
      </c>
      <c r="J10" s="115">
        <f>G10+2</f>
        <v>42843</v>
      </c>
      <c r="K10" s="115">
        <f>G10+3</f>
        <v>42844</v>
      </c>
      <c r="L10" s="115"/>
      <c r="M10" s="115"/>
      <c r="N10" s="115"/>
      <c r="O10" s="115"/>
      <c r="P10" s="115"/>
      <c r="Q10" s="115"/>
      <c r="R10" s="95" t="s">
        <v>463</v>
      </c>
    </row>
    <row r="11" spans="1:25" s="88" customFormat="1" ht="15.75" customHeight="1">
      <c r="A11" s="316"/>
      <c r="B11" s="317"/>
      <c r="C11" s="321"/>
      <c r="D11" s="321"/>
      <c r="E11" s="321"/>
      <c r="F11" s="96" t="s">
        <v>464</v>
      </c>
      <c r="G11" s="115"/>
      <c r="H11" s="115">
        <v>42844</v>
      </c>
      <c r="I11" s="115"/>
      <c r="J11" s="115">
        <f>H11+3</f>
        <v>42847</v>
      </c>
      <c r="K11" s="115">
        <f>H11+4</f>
        <v>42848</v>
      </c>
      <c r="L11" s="115">
        <f>H11+7</f>
        <v>42851</v>
      </c>
      <c r="M11" s="115"/>
      <c r="N11" s="115"/>
      <c r="O11" s="115"/>
      <c r="P11" s="115"/>
      <c r="Q11" s="115"/>
      <c r="R11" s="95" t="s">
        <v>465</v>
      </c>
      <c r="V11" s="89"/>
      <c r="W11" s="89"/>
      <c r="X11" s="89"/>
      <c r="Y11" s="89"/>
    </row>
    <row r="12" spans="1:25" s="88" customFormat="1" ht="15.75" customHeight="1">
      <c r="A12" s="316"/>
      <c r="B12" s="317"/>
      <c r="C12" s="321"/>
      <c r="D12" s="321"/>
      <c r="E12" s="321"/>
      <c r="F12" s="96" t="s">
        <v>466</v>
      </c>
      <c r="G12" s="93"/>
      <c r="H12" s="115">
        <v>42847</v>
      </c>
      <c r="I12" s="115"/>
      <c r="J12" s="115"/>
      <c r="K12" s="115"/>
      <c r="L12" s="115">
        <f>H12+3</f>
        <v>42850</v>
      </c>
      <c r="M12" s="115">
        <f>H12+5</f>
        <v>42852</v>
      </c>
      <c r="N12" s="115"/>
      <c r="O12" s="115"/>
      <c r="P12" s="115"/>
      <c r="Q12" s="115"/>
      <c r="R12" s="95" t="s">
        <v>467</v>
      </c>
      <c r="S12" s="89"/>
      <c r="V12" s="89"/>
      <c r="W12" s="89"/>
      <c r="X12" s="89"/>
      <c r="Y12" s="89"/>
    </row>
    <row r="13" spans="1:25" s="88" customFormat="1" ht="15.75" customHeight="1">
      <c r="A13" s="318"/>
      <c r="B13" s="319"/>
      <c r="C13" s="322"/>
      <c r="D13" s="322"/>
      <c r="E13" s="322"/>
      <c r="F13" s="94" t="s">
        <v>468</v>
      </c>
      <c r="G13" s="93"/>
      <c r="H13" s="115">
        <v>42843</v>
      </c>
      <c r="I13" s="115"/>
      <c r="J13" s="115"/>
      <c r="K13" s="115"/>
      <c r="L13" s="115"/>
      <c r="M13" s="115"/>
      <c r="N13" s="115">
        <f>H13+5</f>
        <v>42848</v>
      </c>
      <c r="O13" s="115">
        <f>H13+7</f>
        <v>42850</v>
      </c>
      <c r="P13" s="115">
        <f>J13+7</f>
        <v>7</v>
      </c>
      <c r="Q13" s="115"/>
      <c r="R13" s="92" t="s">
        <v>469</v>
      </c>
      <c r="S13" s="89"/>
      <c r="V13" s="89"/>
      <c r="W13" s="89"/>
      <c r="X13" s="89"/>
      <c r="Y13" s="89"/>
    </row>
    <row r="14" spans="1:25" s="88" customFormat="1" ht="15.75" customHeight="1">
      <c r="A14" s="314" t="s">
        <v>470</v>
      </c>
      <c r="B14" s="315"/>
      <c r="C14" s="320">
        <f>C7+7</f>
        <v>42841</v>
      </c>
      <c r="D14" s="320">
        <f>C14+4</f>
        <v>42845</v>
      </c>
      <c r="E14" s="320">
        <f>+C14+6</f>
        <v>42847</v>
      </c>
      <c r="F14" s="99" t="s">
        <v>471</v>
      </c>
      <c r="G14" s="98"/>
      <c r="H14" s="114">
        <v>42850</v>
      </c>
      <c r="I14" s="114"/>
      <c r="J14" s="114"/>
      <c r="K14" s="114"/>
      <c r="L14" s="114"/>
      <c r="M14" s="114">
        <f>H14+7</f>
        <v>42857</v>
      </c>
      <c r="N14" s="114"/>
      <c r="O14" s="114"/>
      <c r="P14" s="114">
        <f>H14+4</f>
        <v>42854</v>
      </c>
      <c r="Q14" s="114"/>
      <c r="R14" s="97" t="s">
        <v>457</v>
      </c>
      <c r="S14" s="89"/>
      <c r="V14" s="89"/>
      <c r="W14" s="89"/>
      <c r="X14" s="89"/>
      <c r="Y14" s="89"/>
    </row>
    <row r="15" spans="1:25" s="88" customFormat="1" ht="15.75" customHeight="1">
      <c r="A15" s="316"/>
      <c r="B15" s="317"/>
      <c r="C15" s="321"/>
      <c r="D15" s="321"/>
      <c r="E15" s="321"/>
      <c r="F15" s="96" t="s">
        <v>472</v>
      </c>
      <c r="G15" s="93"/>
      <c r="H15" s="115">
        <v>42851</v>
      </c>
      <c r="I15" s="115"/>
      <c r="J15" s="115"/>
      <c r="K15" s="115"/>
      <c r="L15" s="115">
        <f>H15+10</f>
        <v>42861</v>
      </c>
      <c r="M15" s="115">
        <f>H15+5</f>
        <v>42856</v>
      </c>
      <c r="N15" s="115"/>
      <c r="O15" s="115"/>
      <c r="P15" s="115"/>
      <c r="Q15" s="115">
        <f>H15+7</f>
        <v>42858</v>
      </c>
      <c r="R15" s="95" t="s">
        <v>459</v>
      </c>
      <c r="S15" s="89"/>
      <c r="V15" s="89"/>
      <c r="W15" s="89"/>
      <c r="X15" s="89"/>
      <c r="Y15" s="89"/>
    </row>
    <row r="16" spans="1:25" s="88" customFormat="1" ht="15.75" customHeight="1">
      <c r="A16" s="316"/>
      <c r="B16" s="317"/>
      <c r="C16" s="321"/>
      <c r="D16" s="321"/>
      <c r="E16" s="321"/>
      <c r="F16" s="96" t="s">
        <v>473</v>
      </c>
      <c r="G16" s="115"/>
      <c r="H16" s="115">
        <v>42854</v>
      </c>
      <c r="I16" s="115">
        <f>H16+1</f>
        <v>42855</v>
      </c>
      <c r="J16" s="115">
        <f>H16+3</f>
        <v>42857</v>
      </c>
      <c r="K16" s="115">
        <f>H16+5</f>
        <v>42859</v>
      </c>
      <c r="L16" s="115"/>
      <c r="M16" s="115"/>
      <c r="N16" s="115"/>
      <c r="O16" s="115"/>
      <c r="P16" s="115"/>
      <c r="Q16" s="115"/>
      <c r="R16" s="95" t="s">
        <v>461</v>
      </c>
      <c r="S16" s="89"/>
      <c r="V16" s="89"/>
      <c r="W16" s="89"/>
      <c r="X16" s="89"/>
      <c r="Y16" s="89"/>
    </row>
    <row r="17" spans="1:25" s="88" customFormat="1" ht="15.75" customHeight="1">
      <c r="A17" s="316"/>
      <c r="B17" s="317"/>
      <c r="C17" s="321"/>
      <c r="D17" s="321"/>
      <c r="E17" s="321"/>
      <c r="F17" s="96" t="s">
        <v>462</v>
      </c>
      <c r="G17" s="115">
        <v>42849</v>
      </c>
      <c r="H17" s="115"/>
      <c r="I17" s="115">
        <f>G17+6</f>
        <v>42855</v>
      </c>
      <c r="J17" s="115">
        <f>G17+2</f>
        <v>42851</v>
      </c>
      <c r="K17" s="115">
        <f>G17+3</f>
        <v>42852</v>
      </c>
      <c r="L17" s="115"/>
      <c r="M17" s="115"/>
      <c r="N17" s="115"/>
      <c r="O17" s="115"/>
      <c r="P17" s="115"/>
      <c r="Q17" s="115"/>
      <c r="R17" s="95" t="s">
        <v>463</v>
      </c>
      <c r="S17" s="89"/>
      <c r="V17" s="89"/>
      <c r="W17" s="89"/>
      <c r="X17" s="89"/>
      <c r="Y17" s="89"/>
    </row>
    <row r="18" spans="1:25" s="88" customFormat="1" ht="15.75" customHeight="1">
      <c r="A18" s="316"/>
      <c r="B18" s="317"/>
      <c r="C18" s="321"/>
      <c r="D18" s="321"/>
      <c r="E18" s="321"/>
      <c r="F18" s="96" t="s">
        <v>474</v>
      </c>
      <c r="G18" s="115"/>
      <c r="H18" s="115">
        <v>42851</v>
      </c>
      <c r="I18" s="115"/>
      <c r="J18" s="115">
        <f>H18+3</f>
        <v>42854</v>
      </c>
      <c r="K18" s="115">
        <f>H18+4</f>
        <v>42855</v>
      </c>
      <c r="L18" s="115">
        <f>H18+7</f>
        <v>42858</v>
      </c>
      <c r="M18" s="115"/>
      <c r="N18" s="115"/>
      <c r="O18" s="115"/>
      <c r="P18" s="115"/>
      <c r="Q18" s="115"/>
      <c r="R18" s="95" t="s">
        <v>465</v>
      </c>
      <c r="S18" s="89"/>
      <c r="V18" s="89"/>
      <c r="W18" s="89"/>
      <c r="X18" s="89"/>
      <c r="Y18" s="89"/>
    </row>
    <row r="19" spans="1:25" s="88" customFormat="1" ht="15.75" customHeight="1">
      <c r="A19" s="316"/>
      <c r="B19" s="317"/>
      <c r="C19" s="321"/>
      <c r="D19" s="321"/>
      <c r="E19" s="321"/>
      <c r="F19" s="96" t="s">
        <v>475</v>
      </c>
      <c r="G19" s="93"/>
      <c r="H19" s="115">
        <v>42854</v>
      </c>
      <c r="I19" s="115"/>
      <c r="J19" s="115"/>
      <c r="K19" s="115"/>
      <c r="L19" s="115">
        <f>H19+3</f>
        <v>42857</v>
      </c>
      <c r="M19" s="115">
        <f>H19+5</f>
        <v>42859</v>
      </c>
      <c r="N19" s="115"/>
      <c r="O19" s="115"/>
      <c r="P19" s="115"/>
      <c r="Q19" s="115"/>
      <c r="R19" s="95" t="s">
        <v>467</v>
      </c>
      <c r="S19" s="89"/>
      <c r="V19" s="89"/>
      <c r="W19" s="89"/>
      <c r="X19" s="89"/>
      <c r="Y19" s="89"/>
    </row>
    <row r="20" spans="1:25" s="88" customFormat="1" ht="15.75" customHeight="1">
      <c r="A20" s="318"/>
      <c r="B20" s="319"/>
      <c r="C20" s="322"/>
      <c r="D20" s="322"/>
      <c r="E20" s="322"/>
      <c r="F20" s="94" t="s">
        <v>476</v>
      </c>
      <c r="G20" s="93"/>
      <c r="H20" s="115">
        <v>42850</v>
      </c>
      <c r="I20" s="115"/>
      <c r="J20" s="115"/>
      <c r="K20" s="115"/>
      <c r="L20" s="115"/>
      <c r="M20" s="115"/>
      <c r="N20" s="115">
        <f>H20+5</f>
        <v>42855</v>
      </c>
      <c r="O20" s="115">
        <f>H20+7</f>
        <v>42857</v>
      </c>
      <c r="P20" s="115">
        <f>J20+7</f>
        <v>7</v>
      </c>
      <c r="Q20" s="115"/>
      <c r="R20" s="92" t="s">
        <v>469</v>
      </c>
      <c r="S20" s="89"/>
      <c r="V20" s="89"/>
      <c r="W20" s="89"/>
      <c r="X20" s="89"/>
      <c r="Y20" s="89"/>
    </row>
    <row r="21" spans="1:25" s="88" customFormat="1" ht="15.75" customHeight="1">
      <c r="A21" s="314" t="s">
        <v>477</v>
      </c>
      <c r="B21" s="315"/>
      <c r="C21" s="320">
        <f>C14+7</f>
        <v>42848</v>
      </c>
      <c r="D21" s="320">
        <f>C21+4</f>
        <v>42852</v>
      </c>
      <c r="E21" s="320">
        <f>+C21+6</f>
        <v>42854</v>
      </c>
      <c r="F21" s="99" t="s">
        <v>456</v>
      </c>
      <c r="G21" s="98"/>
      <c r="H21" s="114">
        <v>42857</v>
      </c>
      <c r="I21" s="114"/>
      <c r="J21" s="114"/>
      <c r="K21" s="114"/>
      <c r="L21" s="114"/>
      <c r="M21" s="114">
        <f>H21+7</f>
        <v>42864</v>
      </c>
      <c r="N21" s="114"/>
      <c r="O21" s="114"/>
      <c r="P21" s="114">
        <f>H21+4</f>
        <v>42861</v>
      </c>
      <c r="Q21" s="114"/>
      <c r="R21" s="97" t="s">
        <v>457</v>
      </c>
      <c r="S21" s="100"/>
      <c r="T21" s="100"/>
      <c r="U21" s="100"/>
      <c r="V21" s="100"/>
      <c r="W21" s="89"/>
      <c r="X21" s="89"/>
      <c r="Y21" s="89"/>
    </row>
    <row r="22" spans="1:25" s="88" customFormat="1" ht="15.75" customHeight="1">
      <c r="A22" s="316"/>
      <c r="B22" s="317"/>
      <c r="C22" s="321"/>
      <c r="D22" s="321"/>
      <c r="E22" s="321"/>
      <c r="F22" s="96" t="s">
        <v>458</v>
      </c>
      <c r="G22" s="93"/>
      <c r="H22" s="115">
        <v>42858</v>
      </c>
      <c r="I22" s="115"/>
      <c r="J22" s="115"/>
      <c r="K22" s="115"/>
      <c r="L22" s="115">
        <f>H22+10</f>
        <v>42868</v>
      </c>
      <c r="M22" s="115">
        <f>H22+5</f>
        <v>42863</v>
      </c>
      <c r="N22" s="115"/>
      <c r="O22" s="115"/>
      <c r="P22" s="115"/>
      <c r="Q22" s="115">
        <f>H22+7</f>
        <v>42865</v>
      </c>
      <c r="R22" s="95" t="s">
        <v>459</v>
      </c>
      <c r="S22" s="100"/>
      <c r="T22" s="100"/>
      <c r="U22" s="100"/>
      <c r="V22" s="100"/>
      <c r="W22" s="89"/>
      <c r="X22" s="89"/>
      <c r="Y22" s="89"/>
    </row>
    <row r="23" spans="1:25" s="88" customFormat="1" ht="15.75" customHeight="1">
      <c r="A23" s="316"/>
      <c r="B23" s="317"/>
      <c r="C23" s="321"/>
      <c r="D23" s="321"/>
      <c r="E23" s="321"/>
      <c r="F23" s="96" t="s">
        <v>478</v>
      </c>
      <c r="G23" s="115"/>
      <c r="H23" s="115">
        <v>42861</v>
      </c>
      <c r="I23" s="115">
        <f>H23+1</f>
        <v>42862</v>
      </c>
      <c r="J23" s="115">
        <f>H23+3</f>
        <v>42864</v>
      </c>
      <c r="K23" s="115">
        <f>H23+5</f>
        <v>42866</v>
      </c>
      <c r="L23" s="115"/>
      <c r="M23" s="115"/>
      <c r="N23" s="115"/>
      <c r="O23" s="115"/>
      <c r="P23" s="115"/>
      <c r="Q23" s="115"/>
      <c r="R23" s="95" t="s">
        <v>461</v>
      </c>
      <c r="S23" s="100"/>
      <c r="T23" s="100"/>
      <c r="U23" s="100"/>
      <c r="V23" s="100"/>
      <c r="W23" s="89"/>
      <c r="X23" s="89"/>
      <c r="Y23" s="89"/>
    </row>
    <row r="24" spans="1:25" s="88" customFormat="1" ht="15.75" customHeight="1">
      <c r="A24" s="316"/>
      <c r="B24" s="317"/>
      <c r="C24" s="321"/>
      <c r="D24" s="321"/>
      <c r="E24" s="321"/>
      <c r="F24" s="96" t="s">
        <v>462</v>
      </c>
      <c r="G24" s="115">
        <v>42857</v>
      </c>
      <c r="H24" s="115"/>
      <c r="I24" s="115">
        <f>G24+6</f>
        <v>42863</v>
      </c>
      <c r="J24" s="115">
        <f>G24+2</f>
        <v>42859</v>
      </c>
      <c r="K24" s="115">
        <f>G24+3</f>
        <v>42860</v>
      </c>
      <c r="L24" s="115"/>
      <c r="M24" s="115"/>
      <c r="N24" s="115"/>
      <c r="O24" s="115"/>
      <c r="P24" s="115"/>
      <c r="Q24" s="115"/>
      <c r="R24" s="95" t="s">
        <v>463</v>
      </c>
      <c r="S24" s="100"/>
      <c r="T24" s="100"/>
      <c r="U24" s="100"/>
      <c r="V24" s="100"/>
      <c r="W24" s="89"/>
      <c r="X24" s="89"/>
      <c r="Y24" s="89"/>
    </row>
    <row r="25" spans="1:25" s="88" customFormat="1" ht="15.75" customHeight="1">
      <c r="A25" s="316"/>
      <c r="B25" s="317"/>
      <c r="C25" s="321"/>
      <c r="D25" s="321"/>
      <c r="E25" s="321"/>
      <c r="F25" s="96" t="s">
        <v>464</v>
      </c>
      <c r="G25" s="115"/>
      <c r="H25" s="115">
        <v>42858</v>
      </c>
      <c r="I25" s="115"/>
      <c r="J25" s="115">
        <f>H25+3</f>
        <v>42861</v>
      </c>
      <c r="K25" s="115">
        <f>H25+4</f>
        <v>42862</v>
      </c>
      <c r="L25" s="115">
        <f>H25+7</f>
        <v>42865</v>
      </c>
      <c r="M25" s="115"/>
      <c r="N25" s="115"/>
      <c r="O25" s="115"/>
      <c r="P25" s="115"/>
      <c r="Q25" s="115"/>
      <c r="R25" s="95" t="s">
        <v>465</v>
      </c>
      <c r="S25" s="89"/>
      <c r="V25" s="89"/>
      <c r="W25" s="89"/>
      <c r="X25" s="89"/>
      <c r="Y25" s="89"/>
    </row>
    <row r="26" spans="1:25" s="88" customFormat="1" ht="15.75" customHeight="1">
      <c r="A26" s="316"/>
      <c r="B26" s="317"/>
      <c r="C26" s="321"/>
      <c r="D26" s="321"/>
      <c r="E26" s="321"/>
      <c r="F26" s="96" t="s">
        <v>466</v>
      </c>
      <c r="G26" s="93"/>
      <c r="H26" s="115">
        <v>42861</v>
      </c>
      <c r="I26" s="115"/>
      <c r="J26" s="115"/>
      <c r="K26" s="115"/>
      <c r="L26" s="115">
        <f>H26+3</f>
        <v>42864</v>
      </c>
      <c r="M26" s="115">
        <f>H26+5</f>
        <v>42866</v>
      </c>
      <c r="N26" s="115"/>
      <c r="O26" s="115"/>
      <c r="P26" s="115"/>
      <c r="Q26" s="115"/>
      <c r="R26" s="95" t="s">
        <v>467</v>
      </c>
      <c r="S26" s="89"/>
      <c r="V26" s="89"/>
      <c r="W26" s="89"/>
      <c r="X26" s="89"/>
      <c r="Y26" s="89"/>
    </row>
    <row r="27" spans="1:25" s="88" customFormat="1" ht="15.75" customHeight="1">
      <c r="A27" s="318"/>
      <c r="B27" s="319"/>
      <c r="C27" s="322"/>
      <c r="D27" s="322"/>
      <c r="E27" s="322"/>
      <c r="F27" s="96" t="s">
        <v>468</v>
      </c>
      <c r="G27" s="93"/>
      <c r="H27" s="115">
        <v>42857</v>
      </c>
      <c r="I27" s="115"/>
      <c r="J27" s="115"/>
      <c r="K27" s="115"/>
      <c r="L27" s="115"/>
      <c r="M27" s="115"/>
      <c r="N27" s="115">
        <f>H27+5</f>
        <v>42862</v>
      </c>
      <c r="O27" s="115">
        <f>H27+7</f>
        <v>42864</v>
      </c>
      <c r="P27" s="115">
        <f>J27+7</f>
        <v>7</v>
      </c>
      <c r="Q27" s="115"/>
      <c r="R27" s="92" t="s">
        <v>469</v>
      </c>
      <c r="V27" s="89"/>
      <c r="W27" s="89"/>
      <c r="X27" s="89"/>
      <c r="Y27" s="89"/>
    </row>
    <row r="28" spans="1:25" s="88" customFormat="1" ht="15.75" customHeight="1">
      <c r="A28" s="323" t="s">
        <v>479</v>
      </c>
      <c r="B28" s="324"/>
      <c r="C28" s="329">
        <v>42852</v>
      </c>
      <c r="D28" s="329">
        <f>C28+6</f>
        <v>42858</v>
      </c>
      <c r="E28" s="329">
        <f>C28+8</f>
        <v>42860</v>
      </c>
      <c r="F28" s="116" t="s">
        <v>471</v>
      </c>
      <c r="G28" s="117"/>
      <c r="H28" s="118">
        <f>C28+12</f>
        <v>42864</v>
      </c>
      <c r="I28" s="118"/>
      <c r="J28" s="118"/>
      <c r="K28" s="118"/>
      <c r="L28" s="118"/>
      <c r="M28" s="118">
        <f>C28+19</f>
        <v>42871</v>
      </c>
      <c r="N28" s="118"/>
      <c r="O28" s="118"/>
      <c r="P28" s="118">
        <f>C28+16</f>
        <v>42868</v>
      </c>
      <c r="Q28" s="118"/>
      <c r="R28" s="97" t="s">
        <v>457</v>
      </c>
      <c r="V28" s="89"/>
      <c r="W28" s="89"/>
      <c r="X28" s="89"/>
      <c r="Y28" s="89"/>
    </row>
    <row r="29" spans="1:25" s="88" customFormat="1" ht="15.75" customHeight="1">
      <c r="A29" s="325"/>
      <c r="B29" s="326"/>
      <c r="C29" s="330"/>
      <c r="D29" s="330"/>
      <c r="E29" s="330"/>
      <c r="F29" s="119" t="s">
        <v>472</v>
      </c>
      <c r="G29" s="120"/>
      <c r="H29" s="121">
        <f>C28+13</f>
        <v>42865</v>
      </c>
      <c r="I29" s="121"/>
      <c r="J29" s="121"/>
      <c r="K29" s="121"/>
      <c r="L29" s="121">
        <f>C28+23</f>
        <v>42875</v>
      </c>
      <c r="M29" s="121">
        <f>C28+18</f>
        <v>42870</v>
      </c>
      <c r="N29" s="121"/>
      <c r="O29" s="121"/>
      <c r="P29" s="121"/>
      <c r="Q29" s="121">
        <f>C28+20</f>
        <v>42872</v>
      </c>
      <c r="R29" s="95" t="s">
        <v>459</v>
      </c>
      <c r="V29" s="89"/>
      <c r="W29" s="89"/>
      <c r="X29" s="89"/>
      <c r="Y29" s="89"/>
    </row>
    <row r="30" spans="1:25" s="88" customFormat="1" ht="15.75" customHeight="1">
      <c r="A30" s="325"/>
      <c r="B30" s="326"/>
      <c r="C30" s="330"/>
      <c r="D30" s="330"/>
      <c r="E30" s="330"/>
      <c r="F30" s="119" t="s">
        <v>460</v>
      </c>
      <c r="G30" s="121"/>
      <c r="H30" s="121">
        <f>C28+9</f>
        <v>42861</v>
      </c>
      <c r="I30" s="121">
        <f>C28+10</f>
        <v>42862</v>
      </c>
      <c r="J30" s="121">
        <f>C28+12</f>
        <v>42864</v>
      </c>
      <c r="K30" s="121">
        <f>C28+14</f>
        <v>42866</v>
      </c>
      <c r="L30" s="121"/>
      <c r="M30" s="121"/>
      <c r="N30" s="121"/>
      <c r="O30" s="121"/>
      <c r="P30" s="121"/>
      <c r="Q30" s="121"/>
      <c r="R30" s="95" t="s">
        <v>461</v>
      </c>
      <c r="V30" s="89"/>
      <c r="W30" s="89"/>
      <c r="X30" s="89"/>
      <c r="Y30" s="89"/>
    </row>
    <row r="31" spans="1:25" s="88" customFormat="1" ht="15.75" customHeight="1">
      <c r="A31" s="325"/>
      <c r="B31" s="326"/>
      <c r="C31" s="330"/>
      <c r="D31" s="330"/>
      <c r="E31" s="330"/>
      <c r="F31" s="119" t="s">
        <v>462</v>
      </c>
      <c r="G31" s="121">
        <v>42865</v>
      </c>
      <c r="H31" s="121"/>
      <c r="I31" s="121">
        <f>G31+6</f>
        <v>42871</v>
      </c>
      <c r="J31" s="121">
        <f>G31+2</f>
        <v>42867</v>
      </c>
      <c r="K31" s="121">
        <f>G31+3</f>
        <v>42868</v>
      </c>
      <c r="L31" s="121"/>
      <c r="M31" s="121"/>
      <c r="N31" s="121"/>
      <c r="O31" s="121"/>
      <c r="P31" s="121"/>
      <c r="Q31" s="121"/>
      <c r="R31" s="95" t="s">
        <v>463</v>
      </c>
      <c r="V31" s="89"/>
      <c r="W31" s="89"/>
      <c r="X31" s="89"/>
      <c r="Y31" s="89"/>
    </row>
    <row r="32" spans="1:25" s="88" customFormat="1" ht="15.75" customHeight="1">
      <c r="A32" s="325"/>
      <c r="B32" s="326"/>
      <c r="C32" s="330"/>
      <c r="D32" s="330"/>
      <c r="E32" s="330"/>
      <c r="F32" s="119" t="s">
        <v>474</v>
      </c>
      <c r="G32" s="121"/>
      <c r="H32" s="121">
        <f>C28+13</f>
        <v>42865</v>
      </c>
      <c r="I32" s="121"/>
      <c r="J32" s="121">
        <f>C28+16</f>
        <v>42868</v>
      </c>
      <c r="K32" s="121">
        <f>C28+17</f>
        <v>42869</v>
      </c>
      <c r="L32" s="121">
        <f>C28+20</f>
        <v>42872</v>
      </c>
      <c r="M32" s="121"/>
      <c r="N32" s="121"/>
      <c r="O32" s="121"/>
      <c r="P32" s="121"/>
      <c r="Q32" s="121"/>
      <c r="R32" s="95" t="s">
        <v>465</v>
      </c>
      <c r="V32" s="89"/>
      <c r="W32" s="89"/>
      <c r="X32" s="89"/>
      <c r="Y32" s="89"/>
    </row>
    <row r="33" spans="1:25" s="88" customFormat="1" ht="15.75" customHeight="1">
      <c r="A33" s="325"/>
      <c r="B33" s="326"/>
      <c r="C33" s="330"/>
      <c r="D33" s="330"/>
      <c r="E33" s="330"/>
      <c r="F33" s="119" t="s">
        <v>480</v>
      </c>
      <c r="G33" s="120"/>
      <c r="H33" s="121">
        <f>C28+16</f>
        <v>42868</v>
      </c>
      <c r="I33" s="121"/>
      <c r="J33" s="121"/>
      <c r="K33" s="121"/>
      <c r="L33" s="121">
        <f>C28+19</f>
        <v>42871</v>
      </c>
      <c r="M33" s="121">
        <f>C28+21</f>
        <v>42873</v>
      </c>
      <c r="N33" s="121"/>
      <c r="O33" s="121"/>
      <c r="P33" s="121"/>
      <c r="Q33" s="121"/>
      <c r="R33" s="95" t="s">
        <v>467</v>
      </c>
      <c r="V33" s="89"/>
      <c r="W33" s="89"/>
      <c r="X33" s="89"/>
      <c r="Y33" s="89"/>
    </row>
    <row r="34" spans="1:25" s="88" customFormat="1" ht="15.75" customHeight="1">
      <c r="A34" s="327"/>
      <c r="B34" s="328"/>
      <c r="C34" s="331"/>
      <c r="D34" s="331"/>
      <c r="E34" s="331"/>
      <c r="F34" s="122" t="s">
        <v>476</v>
      </c>
      <c r="G34" s="120"/>
      <c r="H34" s="121">
        <f>C28+12</f>
        <v>42864</v>
      </c>
      <c r="I34" s="121"/>
      <c r="J34" s="121"/>
      <c r="K34" s="121"/>
      <c r="L34" s="121"/>
      <c r="M34" s="121"/>
      <c r="N34" s="121">
        <f>C28+17</f>
        <v>42869</v>
      </c>
      <c r="O34" s="121">
        <f>C28+19</f>
        <v>42871</v>
      </c>
      <c r="P34" s="121">
        <f>E28+19</f>
        <v>42879</v>
      </c>
      <c r="Q34" s="121"/>
      <c r="R34" s="92" t="s">
        <v>469</v>
      </c>
      <c r="V34" s="89"/>
      <c r="W34" s="89"/>
      <c r="X34" s="89"/>
      <c r="Y34" s="89"/>
    </row>
    <row r="35" spans="1:25" s="88" customFormat="1" ht="15.75" customHeight="1">
      <c r="A35" s="323" t="s">
        <v>481</v>
      </c>
      <c r="B35" s="324"/>
      <c r="C35" s="329">
        <f>C28+7</f>
        <v>42859</v>
      </c>
      <c r="D35" s="329">
        <f>C35+6</f>
        <v>42865</v>
      </c>
      <c r="E35" s="329">
        <f>E28+7</f>
        <v>42867</v>
      </c>
      <c r="F35" s="116" t="s">
        <v>480</v>
      </c>
      <c r="G35" s="117"/>
      <c r="H35" s="118">
        <f>C35+12</f>
        <v>42871</v>
      </c>
      <c r="I35" s="118"/>
      <c r="J35" s="118"/>
      <c r="K35" s="118"/>
      <c r="L35" s="118"/>
      <c r="M35" s="118">
        <f>C35+19</f>
        <v>42878</v>
      </c>
      <c r="N35" s="118"/>
      <c r="O35" s="118"/>
      <c r="P35" s="118">
        <f>C35+16</f>
        <v>42875</v>
      </c>
      <c r="Q35" s="118"/>
      <c r="R35" s="97" t="s">
        <v>457</v>
      </c>
      <c r="V35" s="89"/>
      <c r="W35" s="89"/>
      <c r="X35" s="89"/>
      <c r="Y35" s="89"/>
    </row>
    <row r="36" spans="1:25" s="88" customFormat="1" ht="15.75" customHeight="1">
      <c r="A36" s="325"/>
      <c r="B36" s="326"/>
      <c r="C36" s="330"/>
      <c r="D36" s="330"/>
      <c r="E36" s="330"/>
      <c r="F36" s="119" t="s">
        <v>458</v>
      </c>
      <c r="G36" s="120"/>
      <c r="H36" s="121">
        <f>C35+13</f>
        <v>42872</v>
      </c>
      <c r="I36" s="121"/>
      <c r="J36" s="121"/>
      <c r="K36" s="121"/>
      <c r="L36" s="121">
        <f>C35+23</f>
        <v>42882</v>
      </c>
      <c r="M36" s="121">
        <f>C35+18</f>
        <v>42877</v>
      </c>
      <c r="N36" s="121"/>
      <c r="O36" s="121"/>
      <c r="P36" s="121"/>
      <c r="Q36" s="121">
        <f>C35+20</f>
        <v>42879</v>
      </c>
      <c r="R36" s="95" t="s">
        <v>459</v>
      </c>
      <c r="V36" s="89"/>
      <c r="W36" s="89"/>
      <c r="X36" s="89"/>
      <c r="Y36" s="89"/>
    </row>
    <row r="37" spans="1:25" s="88" customFormat="1" ht="15.75" customHeight="1">
      <c r="A37" s="325"/>
      <c r="B37" s="326"/>
      <c r="C37" s="330"/>
      <c r="D37" s="330"/>
      <c r="E37" s="330"/>
      <c r="F37" s="119" t="s">
        <v>473</v>
      </c>
      <c r="G37" s="121"/>
      <c r="H37" s="121">
        <f>C35+9</f>
        <v>42868</v>
      </c>
      <c r="I37" s="121">
        <f>C35+10</f>
        <v>42869</v>
      </c>
      <c r="J37" s="121">
        <f>C35+12</f>
        <v>42871</v>
      </c>
      <c r="K37" s="121">
        <f>C35+14</f>
        <v>42873</v>
      </c>
      <c r="L37" s="121"/>
      <c r="M37" s="121"/>
      <c r="N37" s="121"/>
      <c r="O37" s="121"/>
      <c r="P37" s="121"/>
      <c r="Q37" s="121"/>
      <c r="R37" s="95" t="s">
        <v>461</v>
      </c>
      <c r="V37" s="89"/>
      <c r="W37" s="89"/>
      <c r="X37" s="89"/>
      <c r="Y37" s="89"/>
    </row>
    <row r="38" spans="1:25" s="88" customFormat="1" ht="15.75" customHeight="1">
      <c r="A38" s="325"/>
      <c r="B38" s="326"/>
      <c r="C38" s="330"/>
      <c r="D38" s="330"/>
      <c r="E38" s="330"/>
      <c r="F38" s="119" t="s">
        <v>480</v>
      </c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95" t="s">
        <v>463</v>
      </c>
      <c r="V38" s="89"/>
      <c r="W38" s="89"/>
      <c r="X38" s="89"/>
      <c r="Y38" s="89"/>
    </row>
    <row r="39" spans="1:25" s="88" customFormat="1" ht="15.75" customHeight="1">
      <c r="A39" s="325"/>
      <c r="B39" s="326"/>
      <c r="C39" s="330"/>
      <c r="D39" s="330"/>
      <c r="E39" s="330"/>
      <c r="F39" s="119" t="s">
        <v>480</v>
      </c>
      <c r="G39" s="121"/>
      <c r="H39" s="121">
        <f>C35+13</f>
        <v>42872</v>
      </c>
      <c r="I39" s="121"/>
      <c r="J39" s="121">
        <f>C35+16</f>
        <v>42875</v>
      </c>
      <c r="K39" s="121">
        <f>C35+17</f>
        <v>42876</v>
      </c>
      <c r="L39" s="121">
        <f>C35+20</f>
        <v>42879</v>
      </c>
      <c r="M39" s="121"/>
      <c r="N39" s="121"/>
      <c r="O39" s="121"/>
      <c r="P39" s="121"/>
      <c r="Q39" s="121"/>
      <c r="R39" s="95" t="s">
        <v>465</v>
      </c>
      <c r="V39" s="89"/>
      <c r="W39" s="89"/>
      <c r="X39" s="89"/>
      <c r="Y39" s="89"/>
    </row>
    <row r="40" spans="1:25" s="88" customFormat="1" ht="15.75" customHeight="1">
      <c r="A40" s="325"/>
      <c r="B40" s="326"/>
      <c r="C40" s="330"/>
      <c r="D40" s="330"/>
      <c r="E40" s="330"/>
      <c r="F40" s="119" t="s">
        <v>480</v>
      </c>
      <c r="G40" s="120"/>
      <c r="H40" s="121">
        <f>C35+16</f>
        <v>42875</v>
      </c>
      <c r="I40" s="121"/>
      <c r="J40" s="121"/>
      <c r="K40" s="121"/>
      <c r="L40" s="121">
        <f>C35+19</f>
        <v>42878</v>
      </c>
      <c r="M40" s="121">
        <f>C35+21</f>
        <v>42880</v>
      </c>
      <c r="N40" s="121"/>
      <c r="O40" s="121"/>
      <c r="P40" s="121"/>
      <c r="Q40" s="121"/>
      <c r="R40" s="95" t="s">
        <v>467</v>
      </c>
      <c r="V40" s="89"/>
      <c r="W40" s="89"/>
      <c r="X40" s="89"/>
      <c r="Y40" s="89"/>
    </row>
    <row r="41" spans="1:25" s="88" customFormat="1" ht="15.75" customHeight="1">
      <c r="A41" s="327"/>
      <c r="B41" s="328"/>
      <c r="C41" s="331"/>
      <c r="D41" s="331"/>
      <c r="E41" s="331"/>
      <c r="F41" s="122" t="s">
        <v>468</v>
      </c>
      <c r="G41" s="120"/>
      <c r="H41" s="121">
        <f>C35+12</f>
        <v>42871</v>
      </c>
      <c r="I41" s="121"/>
      <c r="J41" s="121"/>
      <c r="K41" s="121"/>
      <c r="L41" s="121"/>
      <c r="M41" s="121"/>
      <c r="N41" s="121">
        <f>C35+17</f>
        <v>42876</v>
      </c>
      <c r="O41" s="121">
        <f>C35+19</f>
        <v>42878</v>
      </c>
      <c r="P41" s="121">
        <f>E35+19</f>
        <v>42886</v>
      </c>
      <c r="Q41" s="121"/>
      <c r="R41" s="92" t="s">
        <v>469</v>
      </c>
    </row>
    <row r="42" spans="1:25" s="88" customFormat="1" ht="15.75" customHeight="1">
      <c r="A42" s="323" t="s">
        <v>482</v>
      </c>
      <c r="B42" s="324"/>
      <c r="C42" s="329">
        <f>C35+7</f>
        <v>42866</v>
      </c>
      <c r="D42" s="329">
        <f>C42+6</f>
        <v>42872</v>
      </c>
      <c r="E42" s="329">
        <f>E35+7</f>
        <v>42874</v>
      </c>
      <c r="F42" s="116" t="s">
        <v>480</v>
      </c>
      <c r="G42" s="117"/>
      <c r="H42" s="118">
        <f>C42+12</f>
        <v>42878</v>
      </c>
      <c r="I42" s="118"/>
      <c r="J42" s="118"/>
      <c r="K42" s="118"/>
      <c r="L42" s="118"/>
      <c r="M42" s="118">
        <f>C42+19</f>
        <v>42885</v>
      </c>
      <c r="N42" s="118"/>
      <c r="O42" s="118"/>
      <c r="P42" s="118">
        <f>C42+16</f>
        <v>42882</v>
      </c>
      <c r="Q42" s="118"/>
      <c r="R42" s="97" t="s">
        <v>457</v>
      </c>
    </row>
    <row r="43" spans="1:25" s="88" customFormat="1" ht="15.75" customHeight="1">
      <c r="A43" s="325"/>
      <c r="B43" s="326"/>
      <c r="C43" s="330"/>
      <c r="D43" s="330"/>
      <c r="E43" s="330"/>
      <c r="F43" s="119" t="s">
        <v>480</v>
      </c>
      <c r="G43" s="120"/>
      <c r="H43" s="121">
        <f>C42+13</f>
        <v>42879</v>
      </c>
      <c r="I43" s="121"/>
      <c r="J43" s="121"/>
      <c r="K43" s="121"/>
      <c r="L43" s="121">
        <f>C42+23</f>
        <v>42889</v>
      </c>
      <c r="M43" s="121">
        <f>C42+18</f>
        <v>42884</v>
      </c>
      <c r="N43" s="121"/>
      <c r="O43" s="121"/>
      <c r="P43" s="121"/>
      <c r="Q43" s="121">
        <f>C42+20</f>
        <v>42886</v>
      </c>
      <c r="R43" s="95" t="s">
        <v>459</v>
      </c>
    </row>
    <row r="44" spans="1:25" s="88" customFormat="1" ht="15.75" customHeight="1">
      <c r="A44" s="325"/>
      <c r="B44" s="326"/>
      <c r="C44" s="330"/>
      <c r="D44" s="330"/>
      <c r="E44" s="330"/>
      <c r="F44" s="119" t="s">
        <v>460</v>
      </c>
      <c r="G44" s="121"/>
      <c r="H44" s="121">
        <f>C42+9</f>
        <v>42875</v>
      </c>
      <c r="I44" s="121">
        <f>C42+10</f>
        <v>42876</v>
      </c>
      <c r="J44" s="121">
        <f>C42+12</f>
        <v>42878</v>
      </c>
      <c r="K44" s="121">
        <f>C42+14</f>
        <v>42880</v>
      </c>
      <c r="L44" s="121"/>
      <c r="M44" s="121"/>
      <c r="N44" s="121"/>
      <c r="O44" s="121"/>
      <c r="P44" s="121"/>
      <c r="Q44" s="121"/>
      <c r="R44" s="95" t="s">
        <v>461</v>
      </c>
    </row>
    <row r="45" spans="1:25" s="88" customFormat="1" ht="15.75" customHeight="1">
      <c r="A45" s="325"/>
      <c r="B45" s="326"/>
      <c r="C45" s="330"/>
      <c r="D45" s="330"/>
      <c r="E45" s="330"/>
      <c r="F45" s="119" t="s">
        <v>480</v>
      </c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95" t="s">
        <v>463</v>
      </c>
    </row>
    <row r="46" spans="1:25" s="88" customFormat="1" ht="15.75" customHeight="1">
      <c r="A46" s="325"/>
      <c r="B46" s="326"/>
      <c r="C46" s="330"/>
      <c r="D46" s="330"/>
      <c r="E46" s="330"/>
      <c r="F46" s="119" t="s">
        <v>480</v>
      </c>
      <c r="G46" s="121"/>
      <c r="H46" s="121">
        <f>C42+13</f>
        <v>42879</v>
      </c>
      <c r="I46" s="121"/>
      <c r="J46" s="121">
        <f>C42+16</f>
        <v>42882</v>
      </c>
      <c r="K46" s="121">
        <f>C42+17</f>
        <v>42883</v>
      </c>
      <c r="L46" s="121">
        <f>C42+20</f>
        <v>42886</v>
      </c>
      <c r="M46" s="121"/>
      <c r="N46" s="121"/>
      <c r="O46" s="121"/>
      <c r="P46" s="121"/>
      <c r="Q46" s="121"/>
      <c r="R46" s="95" t="s">
        <v>465</v>
      </c>
    </row>
    <row r="47" spans="1:25" s="88" customFormat="1" ht="15.75" customHeight="1">
      <c r="A47" s="325"/>
      <c r="B47" s="326"/>
      <c r="C47" s="330"/>
      <c r="D47" s="330"/>
      <c r="E47" s="330"/>
      <c r="F47" s="119" t="s">
        <v>480</v>
      </c>
      <c r="G47" s="120"/>
      <c r="H47" s="121">
        <f>C42+16</f>
        <v>42882</v>
      </c>
      <c r="I47" s="121"/>
      <c r="J47" s="121"/>
      <c r="K47" s="121"/>
      <c r="L47" s="121">
        <f>C42+19</f>
        <v>42885</v>
      </c>
      <c r="M47" s="121">
        <f>C42+21</f>
        <v>42887</v>
      </c>
      <c r="N47" s="121"/>
      <c r="O47" s="121"/>
      <c r="P47" s="121"/>
      <c r="Q47" s="121"/>
      <c r="R47" s="95" t="s">
        <v>467</v>
      </c>
    </row>
    <row r="48" spans="1:25" s="88" customFormat="1" ht="15.75" customHeight="1">
      <c r="A48" s="327"/>
      <c r="B48" s="328"/>
      <c r="C48" s="331"/>
      <c r="D48" s="331"/>
      <c r="E48" s="331"/>
      <c r="F48" s="122" t="s">
        <v>476</v>
      </c>
      <c r="G48" s="120"/>
      <c r="H48" s="121">
        <f>C42+12</f>
        <v>42878</v>
      </c>
      <c r="I48" s="121"/>
      <c r="J48" s="121"/>
      <c r="K48" s="121"/>
      <c r="L48" s="121"/>
      <c r="M48" s="121"/>
      <c r="N48" s="121">
        <f>C42+17</f>
        <v>42883</v>
      </c>
      <c r="O48" s="121">
        <f>C42+19</f>
        <v>42885</v>
      </c>
      <c r="P48" s="121">
        <f>E42+19</f>
        <v>42893</v>
      </c>
      <c r="Q48" s="121"/>
      <c r="R48" s="92" t="s">
        <v>469</v>
      </c>
    </row>
    <row r="49" spans="1:18" s="88" customFormat="1" ht="15.75" customHeight="1">
      <c r="A49" s="323" t="s">
        <v>483</v>
      </c>
      <c r="B49" s="324"/>
      <c r="C49" s="329">
        <f>C42+7</f>
        <v>42873</v>
      </c>
      <c r="D49" s="329">
        <f>C49+6</f>
        <v>42879</v>
      </c>
      <c r="E49" s="329">
        <f>E42+7</f>
        <v>42881</v>
      </c>
      <c r="F49" s="116" t="s">
        <v>480</v>
      </c>
      <c r="G49" s="117"/>
      <c r="H49" s="118">
        <f>C49+12</f>
        <v>42885</v>
      </c>
      <c r="I49" s="118"/>
      <c r="J49" s="118"/>
      <c r="K49" s="118"/>
      <c r="L49" s="118"/>
      <c r="M49" s="118">
        <f>C49+19</f>
        <v>42892</v>
      </c>
      <c r="N49" s="118"/>
      <c r="O49" s="118"/>
      <c r="P49" s="118">
        <f>C49+16</f>
        <v>42889</v>
      </c>
      <c r="Q49" s="118"/>
      <c r="R49" s="97" t="s">
        <v>457</v>
      </c>
    </row>
    <row r="50" spans="1:18" s="88" customFormat="1" ht="15.75" customHeight="1">
      <c r="A50" s="325"/>
      <c r="B50" s="326"/>
      <c r="C50" s="330"/>
      <c r="D50" s="330"/>
      <c r="E50" s="330"/>
      <c r="F50" s="119" t="s">
        <v>480</v>
      </c>
      <c r="G50" s="120"/>
      <c r="H50" s="121">
        <f>C49+13</f>
        <v>42886</v>
      </c>
      <c r="I50" s="121"/>
      <c r="J50" s="121"/>
      <c r="K50" s="121"/>
      <c r="L50" s="121">
        <f>C49+23</f>
        <v>42896</v>
      </c>
      <c r="M50" s="121">
        <f>C49+18</f>
        <v>42891</v>
      </c>
      <c r="N50" s="121"/>
      <c r="O50" s="121"/>
      <c r="P50" s="121"/>
      <c r="Q50" s="121">
        <f>C49+20</f>
        <v>42893</v>
      </c>
      <c r="R50" s="95" t="s">
        <v>459</v>
      </c>
    </row>
    <row r="51" spans="1:18" s="88" customFormat="1" ht="15.75" customHeight="1">
      <c r="A51" s="325"/>
      <c r="B51" s="326"/>
      <c r="C51" s="330"/>
      <c r="D51" s="330"/>
      <c r="E51" s="330"/>
      <c r="F51" s="119" t="s">
        <v>473</v>
      </c>
      <c r="G51" s="121"/>
      <c r="H51" s="121">
        <f>C49+9</f>
        <v>42882</v>
      </c>
      <c r="I51" s="121">
        <f>C49+10</f>
        <v>42883</v>
      </c>
      <c r="J51" s="121">
        <f>C49+12</f>
        <v>42885</v>
      </c>
      <c r="K51" s="121">
        <f>C49+14</f>
        <v>42887</v>
      </c>
      <c r="L51" s="121"/>
      <c r="M51" s="121"/>
      <c r="N51" s="121"/>
      <c r="O51" s="121"/>
      <c r="P51" s="121"/>
      <c r="Q51" s="121"/>
      <c r="R51" s="95" t="s">
        <v>461</v>
      </c>
    </row>
    <row r="52" spans="1:18" s="88" customFormat="1" ht="15.75" customHeight="1">
      <c r="A52" s="325"/>
      <c r="B52" s="326"/>
      <c r="C52" s="330"/>
      <c r="D52" s="330"/>
      <c r="E52" s="330"/>
      <c r="F52" s="119" t="s">
        <v>480</v>
      </c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95" t="s">
        <v>463</v>
      </c>
    </row>
    <row r="53" spans="1:18" s="88" customFormat="1" ht="15.75" customHeight="1">
      <c r="A53" s="325"/>
      <c r="B53" s="326"/>
      <c r="C53" s="330"/>
      <c r="D53" s="330"/>
      <c r="E53" s="330"/>
      <c r="F53" s="119" t="s">
        <v>480</v>
      </c>
      <c r="G53" s="121"/>
      <c r="H53" s="121">
        <f>C49+13</f>
        <v>42886</v>
      </c>
      <c r="I53" s="121"/>
      <c r="J53" s="121">
        <f>C49+16</f>
        <v>42889</v>
      </c>
      <c r="K53" s="121">
        <f>C49+17</f>
        <v>42890</v>
      </c>
      <c r="L53" s="121">
        <f>C49+20</f>
        <v>42893</v>
      </c>
      <c r="M53" s="121"/>
      <c r="N53" s="121"/>
      <c r="O53" s="121"/>
      <c r="P53" s="121"/>
      <c r="Q53" s="121"/>
      <c r="R53" s="95" t="s">
        <v>465</v>
      </c>
    </row>
    <row r="54" spans="1:18" s="88" customFormat="1" ht="15.75" customHeight="1">
      <c r="A54" s="325"/>
      <c r="B54" s="326"/>
      <c r="C54" s="330"/>
      <c r="D54" s="330"/>
      <c r="E54" s="330"/>
      <c r="F54" s="119" t="s">
        <v>480</v>
      </c>
      <c r="G54" s="120"/>
      <c r="H54" s="121">
        <f>C49+16</f>
        <v>42889</v>
      </c>
      <c r="I54" s="121"/>
      <c r="J54" s="121"/>
      <c r="K54" s="121"/>
      <c r="L54" s="121">
        <f>C49+19</f>
        <v>42892</v>
      </c>
      <c r="M54" s="121">
        <f>C49+21</f>
        <v>42894</v>
      </c>
      <c r="N54" s="121"/>
      <c r="O54" s="121"/>
      <c r="P54" s="121"/>
      <c r="Q54" s="121"/>
      <c r="R54" s="95" t="s">
        <v>467</v>
      </c>
    </row>
    <row r="55" spans="1:18" s="88" customFormat="1" ht="15.75" customHeight="1">
      <c r="A55" s="327"/>
      <c r="B55" s="328"/>
      <c r="C55" s="331"/>
      <c r="D55" s="331"/>
      <c r="E55" s="331"/>
      <c r="F55" s="122" t="s">
        <v>468</v>
      </c>
      <c r="G55" s="120"/>
      <c r="H55" s="121">
        <f>C49+12</f>
        <v>42885</v>
      </c>
      <c r="I55" s="121"/>
      <c r="J55" s="121"/>
      <c r="K55" s="121"/>
      <c r="L55" s="121"/>
      <c r="M55" s="121"/>
      <c r="N55" s="121">
        <f>C49+17</f>
        <v>42890</v>
      </c>
      <c r="O55" s="121">
        <f>C49+19</f>
        <v>42892</v>
      </c>
      <c r="P55" s="121">
        <f>E49+19</f>
        <v>42900</v>
      </c>
      <c r="Q55" s="121"/>
      <c r="R55" s="92" t="s">
        <v>469</v>
      </c>
    </row>
    <row r="56" spans="1:18" s="88" customFormat="1" ht="15.75" customHeight="1">
      <c r="A56" s="323" t="s">
        <v>484</v>
      </c>
      <c r="B56" s="324"/>
      <c r="C56" s="329">
        <f>C49+7</f>
        <v>42880</v>
      </c>
      <c r="D56" s="329">
        <f>C56+6</f>
        <v>42886</v>
      </c>
      <c r="E56" s="329">
        <f>E49+7</f>
        <v>42888</v>
      </c>
      <c r="F56" s="116" t="s">
        <v>480</v>
      </c>
      <c r="G56" s="117"/>
      <c r="H56" s="118">
        <f>C56+12</f>
        <v>42892</v>
      </c>
      <c r="I56" s="118"/>
      <c r="J56" s="118"/>
      <c r="K56" s="118"/>
      <c r="L56" s="118"/>
      <c r="M56" s="118">
        <f>C56+19</f>
        <v>42899</v>
      </c>
      <c r="N56" s="118"/>
      <c r="O56" s="118"/>
      <c r="P56" s="118">
        <f>C56+16</f>
        <v>42896</v>
      </c>
      <c r="Q56" s="118"/>
      <c r="R56" s="97" t="s">
        <v>457</v>
      </c>
    </row>
    <row r="57" spans="1:18" s="88" customFormat="1" ht="15.75" customHeight="1">
      <c r="A57" s="325"/>
      <c r="B57" s="326"/>
      <c r="C57" s="330"/>
      <c r="D57" s="330"/>
      <c r="E57" s="330"/>
      <c r="F57" s="119" t="s">
        <v>480</v>
      </c>
      <c r="G57" s="120"/>
      <c r="H57" s="121">
        <f>C56+13</f>
        <v>42893</v>
      </c>
      <c r="I57" s="121"/>
      <c r="J57" s="121"/>
      <c r="K57" s="121"/>
      <c r="L57" s="121">
        <f>C56+23</f>
        <v>42903</v>
      </c>
      <c r="M57" s="121">
        <f>C56+18</f>
        <v>42898</v>
      </c>
      <c r="N57" s="121"/>
      <c r="O57" s="121"/>
      <c r="P57" s="121"/>
      <c r="Q57" s="121">
        <f>C56+20</f>
        <v>42900</v>
      </c>
      <c r="R57" s="95" t="s">
        <v>459</v>
      </c>
    </row>
    <row r="58" spans="1:18" s="88" customFormat="1" ht="15.75" customHeight="1">
      <c r="A58" s="325"/>
      <c r="B58" s="326"/>
      <c r="C58" s="330"/>
      <c r="D58" s="330"/>
      <c r="E58" s="330"/>
      <c r="F58" s="119" t="s">
        <v>460</v>
      </c>
      <c r="G58" s="121"/>
      <c r="H58" s="121">
        <f>C56+9</f>
        <v>42889</v>
      </c>
      <c r="I58" s="121">
        <f>C56+10</f>
        <v>42890</v>
      </c>
      <c r="J58" s="121">
        <f>C56+12</f>
        <v>42892</v>
      </c>
      <c r="K58" s="121">
        <f>C56+14</f>
        <v>42894</v>
      </c>
      <c r="L58" s="121"/>
      <c r="M58" s="121"/>
      <c r="N58" s="121"/>
      <c r="O58" s="121"/>
      <c r="P58" s="121"/>
      <c r="Q58" s="121"/>
      <c r="R58" s="95" t="s">
        <v>461</v>
      </c>
    </row>
    <row r="59" spans="1:18" s="88" customFormat="1" ht="15.75" customHeight="1">
      <c r="A59" s="325"/>
      <c r="B59" s="326"/>
      <c r="C59" s="330"/>
      <c r="D59" s="330"/>
      <c r="E59" s="330"/>
      <c r="F59" s="119" t="s">
        <v>480</v>
      </c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95" t="s">
        <v>463</v>
      </c>
    </row>
    <row r="60" spans="1:18" s="88" customFormat="1" ht="15.75" customHeight="1">
      <c r="A60" s="325"/>
      <c r="B60" s="326"/>
      <c r="C60" s="330"/>
      <c r="D60" s="330"/>
      <c r="E60" s="330"/>
      <c r="F60" s="119" t="s">
        <v>480</v>
      </c>
      <c r="G60" s="121"/>
      <c r="H60" s="121">
        <f>C56+13</f>
        <v>42893</v>
      </c>
      <c r="I60" s="121"/>
      <c r="J60" s="121">
        <f>C56+16</f>
        <v>42896</v>
      </c>
      <c r="K60" s="121">
        <f>C56+17</f>
        <v>42897</v>
      </c>
      <c r="L60" s="121">
        <f>C56+20</f>
        <v>42900</v>
      </c>
      <c r="M60" s="121"/>
      <c r="N60" s="121"/>
      <c r="O60" s="121"/>
      <c r="P60" s="121"/>
      <c r="Q60" s="121"/>
      <c r="R60" s="95" t="s">
        <v>465</v>
      </c>
    </row>
    <row r="61" spans="1:18" s="88" customFormat="1" ht="15.75" customHeight="1">
      <c r="A61" s="325"/>
      <c r="B61" s="326"/>
      <c r="C61" s="330"/>
      <c r="D61" s="330"/>
      <c r="E61" s="330"/>
      <c r="F61" s="119" t="s">
        <v>480</v>
      </c>
      <c r="G61" s="120"/>
      <c r="H61" s="121">
        <f>C56+16</f>
        <v>42896</v>
      </c>
      <c r="I61" s="121"/>
      <c r="J61" s="121"/>
      <c r="K61" s="121"/>
      <c r="L61" s="121">
        <f>C56+19</f>
        <v>42899</v>
      </c>
      <c r="M61" s="121">
        <f>C56+21</f>
        <v>42901</v>
      </c>
      <c r="N61" s="121"/>
      <c r="O61" s="121"/>
      <c r="P61" s="121"/>
      <c r="Q61" s="121"/>
      <c r="R61" s="95" t="s">
        <v>467</v>
      </c>
    </row>
    <row r="62" spans="1:18" s="88" customFormat="1" ht="15.75" customHeight="1">
      <c r="A62" s="327"/>
      <c r="B62" s="328"/>
      <c r="C62" s="331"/>
      <c r="D62" s="331"/>
      <c r="E62" s="331"/>
      <c r="F62" s="122" t="s">
        <v>476</v>
      </c>
      <c r="G62" s="122"/>
      <c r="H62" s="123">
        <f>C56+12</f>
        <v>42892</v>
      </c>
      <c r="I62" s="124"/>
      <c r="J62" s="124"/>
      <c r="K62" s="124"/>
      <c r="L62" s="124"/>
      <c r="M62" s="124"/>
      <c r="N62" s="124">
        <f>C56+17</f>
        <v>42897</v>
      </c>
      <c r="O62" s="124">
        <f>C56+19</f>
        <v>42899</v>
      </c>
      <c r="P62" s="124">
        <f>E56+19</f>
        <v>42907</v>
      </c>
      <c r="Q62" s="124"/>
      <c r="R62" s="92" t="s">
        <v>469</v>
      </c>
    </row>
    <row r="63" spans="1:18" s="88" customFormat="1" ht="20.100000000000001" customHeight="1">
      <c r="A63" s="91" t="s">
        <v>485</v>
      </c>
      <c r="B63" s="90"/>
      <c r="C63" s="89"/>
      <c r="D63" s="89"/>
      <c r="E63" s="89"/>
      <c r="F63" s="89"/>
      <c r="G63" s="89"/>
      <c r="H63" s="89"/>
      <c r="I63" s="89"/>
    </row>
    <row r="64" spans="1:18" s="88" customFormat="1" ht="20.100000000000001" customHeight="1">
      <c r="A64" s="91" t="s">
        <v>486</v>
      </c>
      <c r="B64" s="90"/>
      <c r="C64" s="89"/>
      <c r="D64" s="89"/>
      <c r="E64" s="89"/>
      <c r="F64" s="89"/>
      <c r="G64" s="89"/>
      <c r="H64" s="89"/>
      <c r="I64" s="89"/>
    </row>
    <row r="65" spans="1:9" ht="31.7" customHeight="1">
      <c r="A65" s="332" t="s">
        <v>436</v>
      </c>
      <c r="B65" s="332"/>
      <c r="C65" s="332"/>
      <c r="D65" s="332"/>
      <c r="E65" s="332"/>
      <c r="F65" s="332"/>
      <c r="G65" s="332"/>
      <c r="H65" s="332"/>
      <c r="I65" s="87"/>
    </row>
    <row r="66" spans="1:9" ht="24.75" customHeight="1">
      <c r="A66" s="86"/>
      <c r="B66" s="86"/>
      <c r="C66" s="86"/>
      <c r="D66" s="86"/>
      <c r="E66" s="86"/>
      <c r="F66" s="86"/>
      <c r="G66" s="86"/>
      <c r="H66" s="84"/>
      <c r="I66" s="84"/>
    </row>
  </sheetData>
  <mergeCells count="35">
    <mergeCell ref="A65:H65"/>
    <mergeCell ref="A56:B62"/>
    <mergeCell ref="C56:C62"/>
    <mergeCell ref="E56:E62"/>
    <mergeCell ref="A49:B55"/>
    <mergeCell ref="C49:C55"/>
    <mergeCell ref="E49:E55"/>
    <mergeCell ref="D49:D55"/>
    <mergeCell ref="D56:D62"/>
    <mergeCell ref="A42:B48"/>
    <mergeCell ref="C42:C48"/>
    <mergeCell ref="E42:E48"/>
    <mergeCell ref="A28:B34"/>
    <mergeCell ref="C28:C34"/>
    <mergeCell ref="E28:E34"/>
    <mergeCell ref="A35:B41"/>
    <mergeCell ref="C35:C41"/>
    <mergeCell ref="E35:E41"/>
    <mergeCell ref="D28:D34"/>
    <mergeCell ref="D42:D48"/>
    <mergeCell ref="D35:D41"/>
    <mergeCell ref="A14:B20"/>
    <mergeCell ref="C14:C20"/>
    <mergeCell ref="E14:E20"/>
    <mergeCell ref="A21:B27"/>
    <mergeCell ref="C21:C27"/>
    <mergeCell ref="E21:E27"/>
    <mergeCell ref="D21:D27"/>
    <mergeCell ref="D14:D20"/>
    <mergeCell ref="A5:B5"/>
    <mergeCell ref="A6:B6"/>
    <mergeCell ref="A7:B13"/>
    <mergeCell ref="C7:C13"/>
    <mergeCell ref="E7:E13"/>
    <mergeCell ref="D7:D13"/>
  </mergeCells>
  <phoneticPr fontId="53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S78"/>
  <sheetViews>
    <sheetView zoomScale="85" zoomScaleNormal="85" workbookViewId="0">
      <selection activeCell="E10" sqref="E10"/>
    </sheetView>
  </sheetViews>
  <sheetFormatPr defaultColWidth="9" defaultRowHeight="13.15"/>
  <cols>
    <col min="1" max="1" width="21.109375" style="149" customWidth="1"/>
    <col min="2" max="2" width="7.21875" style="149" customWidth="1"/>
    <col min="3" max="5" width="8.77734375" style="147" customWidth="1"/>
    <col min="6" max="6" width="22.21875" style="153" customWidth="1"/>
    <col min="7" max="7" width="7.77734375" style="149" bestFit="1" customWidth="1"/>
    <col min="8" max="12" width="8.77734375" style="153" customWidth="1"/>
    <col min="13" max="16384" width="9" style="153"/>
  </cols>
  <sheetData>
    <row r="1" spans="1:12" s="149" customFormat="1" ht="50.25" customHeight="1">
      <c r="A1" s="146" t="s">
        <v>122</v>
      </c>
      <c r="B1" s="146"/>
      <c r="C1" s="147"/>
      <c r="D1" s="147"/>
      <c r="E1" s="147"/>
      <c r="F1" s="333" t="s">
        <v>0</v>
      </c>
      <c r="G1" s="334"/>
      <c r="H1" s="148"/>
      <c r="I1" s="148"/>
      <c r="J1" s="148"/>
      <c r="K1" s="148"/>
      <c r="L1" s="148"/>
    </row>
    <row r="2" spans="1:12" ht="20.100000000000001" customHeight="1">
      <c r="A2" s="150" t="s">
        <v>487</v>
      </c>
      <c r="B2" s="150"/>
      <c r="C2" s="150"/>
      <c r="D2" s="150"/>
      <c r="E2" s="150"/>
      <c r="F2" s="151" t="s">
        <v>488</v>
      </c>
      <c r="G2" s="152"/>
      <c r="H2" s="152"/>
      <c r="I2" s="152"/>
      <c r="J2" s="152"/>
      <c r="K2" s="152"/>
      <c r="L2" s="152"/>
    </row>
    <row r="3" spans="1:12" ht="20.100000000000001" customHeight="1">
      <c r="A3" s="150" t="s">
        <v>489</v>
      </c>
      <c r="B3" s="150"/>
      <c r="C3" s="150"/>
      <c r="D3" s="150"/>
      <c r="E3" s="150"/>
      <c r="F3" s="150" t="s">
        <v>490</v>
      </c>
      <c r="G3" s="154"/>
      <c r="H3" s="155"/>
      <c r="I3" s="155"/>
      <c r="L3" s="155"/>
    </row>
    <row r="4" spans="1:12" ht="20.100000000000001" customHeight="1">
      <c r="A4" s="149" t="s">
        <v>491</v>
      </c>
    </row>
    <row r="5" spans="1:12" ht="20.100000000000001" customHeight="1">
      <c r="H5" s="156"/>
      <c r="I5" s="156"/>
      <c r="J5" s="156"/>
    </row>
    <row r="6" spans="1:12" s="158" customFormat="1" ht="30" customHeight="1">
      <c r="A6" s="335" t="s">
        <v>4</v>
      </c>
      <c r="B6" s="335"/>
      <c r="C6" s="157" t="s">
        <v>5</v>
      </c>
      <c r="D6" s="157" t="s">
        <v>6</v>
      </c>
      <c r="E6" s="157" t="s">
        <v>7</v>
      </c>
      <c r="F6" s="335" t="s">
        <v>492</v>
      </c>
      <c r="G6" s="335"/>
      <c r="H6" s="157" t="s">
        <v>7</v>
      </c>
      <c r="I6" s="157" t="s">
        <v>6</v>
      </c>
      <c r="J6" s="157" t="s">
        <v>101</v>
      </c>
      <c r="K6" s="157" t="s">
        <v>105</v>
      </c>
      <c r="L6" s="157" t="s">
        <v>109</v>
      </c>
    </row>
    <row r="7" spans="1:12" s="158" customFormat="1" ht="30" customHeight="1">
      <c r="A7" s="335" t="s">
        <v>130</v>
      </c>
      <c r="B7" s="335"/>
      <c r="C7" s="157" t="s">
        <v>12</v>
      </c>
      <c r="D7" s="157" t="s">
        <v>13</v>
      </c>
      <c r="E7" s="157" t="s">
        <v>13</v>
      </c>
      <c r="F7" s="335" t="s">
        <v>130</v>
      </c>
      <c r="G7" s="335"/>
      <c r="H7" s="157" t="s">
        <v>12</v>
      </c>
      <c r="I7" s="157"/>
      <c r="J7" s="157" t="s">
        <v>13</v>
      </c>
      <c r="K7" s="157" t="s">
        <v>13</v>
      </c>
      <c r="L7" s="157" t="s">
        <v>13</v>
      </c>
    </row>
    <row r="8" spans="1:12" s="158" customFormat="1" ht="30" customHeight="1">
      <c r="A8" s="159" t="s">
        <v>493</v>
      </c>
      <c r="B8" s="160" t="s">
        <v>494</v>
      </c>
      <c r="C8" s="159">
        <v>43142</v>
      </c>
      <c r="D8" s="159"/>
      <c r="E8" s="159">
        <f>C8+3</f>
        <v>43145</v>
      </c>
      <c r="F8" s="336" t="s">
        <v>495</v>
      </c>
      <c r="G8" s="336" t="s">
        <v>495</v>
      </c>
      <c r="H8" s="336">
        <f>C8+9</f>
        <v>43151</v>
      </c>
      <c r="I8" s="336">
        <f>C8+11</f>
        <v>43153</v>
      </c>
      <c r="J8" s="336">
        <f>C8+18</f>
        <v>43160</v>
      </c>
      <c r="K8" s="336">
        <f>C8+19</f>
        <v>43161</v>
      </c>
      <c r="L8" s="336">
        <f>C8+22</f>
        <v>43164</v>
      </c>
    </row>
    <row r="9" spans="1:12" s="158" customFormat="1" ht="30" customHeight="1">
      <c r="A9" s="159" t="s">
        <v>495</v>
      </c>
      <c r="B9" s="160" t="s">
        <v>495</v>
      </c>
      <c r="C9" s="159">
        <v>43146</v>
      </c>
      <c r="D9" s="159">
        <f>C9+2</f>
        <v>43148</v>
      </c>
      <c r="E9" s="159"/>
      <c r="F9" s="337"/>
      <c r="G9" s="337"/>
      <c r="H9" s="337"/>
      <c r="I9" s="337"/>
      <c r="J9" s="337"/>
      <c r="K9" s="337"/>
      <c r="L9" s="337"/>
    </row>
    <row r="10" spans="1:12" s="158" customFormat="1" ht="30" customHeight="1">
      <c r="A10" s="159" t="s">
        <v>495</v>
      </c>
      <c r="B10" s="160" t="s">
        <v>495</v>
      </c>
      <c r="C10" s="159">
        <f>C8+7</f>
        <v>43149</v>
      </c>
      <c r="D10" s="159"/>
      <c r="E10" s="159">
        <f>C10+3</f>
        <v>43152</v>
      </c>
      <c r="F10" s="336" t="s">
        <v>496</v>
      </c>
      <c r="G10" s="338" t="s">
        <v>497</v>
      </c>
      <c r="H10" s="336">
        <f>C10+9</f>
        <v>43158</v>
      </c>
      <c r="I10" s="336">
        <f t="shared" ref="I10" si="0">C10+11</f>
        <v>43160</v>
      </c>
      <c r="J10" s="336">
        <f>C10+18</f>
        <v>43167</v>
      </c>
      <c r="K10" s="336">
        <f>C10+19</f>
        <v>43168</v>
      </c>
      <c r="L10" s="336">
        <f>C10+22</f>
        <v>43171</v>
      </c>
    </row>
    <row r="11" spans="1:12" s="158" customFormat="1" ht="30" customHeight="1">
      <c r="A11" s="159" t="s">
        <v>498</v>
      </c>
      <c r="B11" s="160" t="s">
        <v>499</v>
      </c>
      <c r="C11" s="159">
        <f>C9+7</f>
        <v>43153</v>
      </c>
      <c r="D11" s="159">
        <f t="shared" ref="D11" si="1">C11+2</f>
        <v>43155</v>
      </c>
      <c r="E11" s="159"/>
      <c r="F11" s="337"/>
      <c r="G11" s="339"/>
      <c r="H11" s="337"/>
      <c r="I11" s="337"/>
      <c r="J11" s="337"/>
      <c r="K11" s="337"/>
      <c r="L11" s="337"/>
    </row>
    <row r="12" spans="1:12" s="158" customFormat="1" ht="30" customHeight="1">
      <c r="A12" s="159" t="s">
        <v>500</v>
      </c>
      <c r="B12" s="160" t="s">
        <v>501</v>
      </c>
      <c r="C12" s="159">
        <f t="shared" ref="C12:C30" si="2">C10+7</f>
        <v>43156</v>
      </c>
      <c r="D12" s="159"/>
      <c r="E12" s="159">
        <f>C12+3</f>
        <v>43159</v>
      </c>
      <c r="F12" s="336" t="s">
        <v>502</v>
      </c>
      <c r="G12" s="338" t="s">
        <v>503</v>
      </c>
      <c r="H12" s="336">
        <f>C12+9</f>
        <v>43165</v>
      </c>
      <c r="I12" s="336">
        <f t="shared" ref="I12" si="3">C12+11</f>
        <v>43167</v>
      </c>
      <c r="J12" s="336">
        <f>C12+18</f>
        <v>43174</v>
      </c>
      <c r="K12" s="336">
        <f>C12+19</f>
        <v>43175</v>
      </c>
      <c r="L12" s="336">
        <f>C12+22</f>
        <v>43178</v>
      </c>
    </row>
    <row r="13" spans="1:12" s="158" customFormat="1" ht="30" customHeight="1">
      <c r="A13" s="159" t="s">
        <v>504</v>
      </c>
      <c r="B13" s="160" t="s">
        <v>505</v>
      </c>
      <c r="C13" s="159">
        <f t="shared" si="2"/>
        <v>43160</v>
      </c>
      <c r="D13" s="159">
        <f t="shared" ref="D13" si="4">C13+2</f>
        <v>43162</v>
      </c>
      <c r="E13" s="159"/>
      <c r="F13" s="337"/>
      <c r="G13" s="339"/>
      <c r="H13" s="337"/>
      <c r="I13" s="337"/>
      <c r="J13" s="337"/>
      <c r="K13" s="337"/>
      <c r="L13" s="337"/>
    </row>
    <row r="14" spans="1:12" s="158" customFormat="1" ht="30" customHeight="1">
      <c r="A14" s="159" t="s">
        <v>407</v>
      </c>
      <c r="B14" s="160" t="s">
        <v>506</v>
      </c>
      <c r="C14" s="159">
        <f t="shared" si="2"/>
        <v>43163</v>
      </c>
      <c r="D14" s="159"/>
      <c r="E14" s="159">
        <f>C14+3</f>
        <v>43166</v>
      </c>
      <c r="F14" s="336" t="s">
        <v>507</v>
      </c>
      <c r="G14" s="338" t="s">
        <v>508</v>
      </c>
      <c r="H14" s="336">
        <f>C14+9</f>
        <v>43172</v>
      </c>
      <c r="I14" s="336">
        <f t="shared" ref="I14" si="5">C14+11</f>
        <v>43174</v>
      </c>
      <c r="J14" s="336">
        <f>C14+18</f>
        <v>43181</v>
      </c>
      <c r="K14" s="336">
        <f>C14+19</f>
        <v>43182</v>
      </c>
      <c r="L14" s="336">
        <f>C14+22</f>
        <v>43185</v>
      </c>
    </row>
    <row r="15" spans="1:12" s="158" customFormat="1" ht="30" customHeight="1">
      <c r="A15" s="159" t="s">
        <v>509</v>
      </c>
      <c r="B15" s="160" t="s">
        <v>499</v>
      </c>
      <c r="C15" s="159">
        <f t="shared" si="2"/>
        <v>43167</v>
      </c>
      <c r="D15" s="159">
        <f t="shared" ref="D15" si="6">C15+2</f>
        <v>43169</v>
      </c>
      <c r="E15" s="159"/>
      <c r="F15" s="337"/>
      <c r="G15" s="339"/>
      <c r="H15" s="337"/>
      <c r="I15" s="337"/>
      <c r="J15" s="337"/>
      <c r="K15" s="337"/>
      <c r="L15" s="337"/>
    </row>
    <row r="16" spans="1:12" s="158" customFormat="1" ht="30" customHeight="1">
      <c r="A16" s="159" t="s">
        <v>510</v>
      </c>
      <c r="B16" s="160" t="s">
        <v>511</v>
      </c>
      <c r="C16" s="159">
        <f t="shared" si="2"/>
        <v>43170</v>
      </c>
      <c r="D16" s="159"/>
      <c r="E16" s="159">
        <f>C16+3</f>
        <v>43173</v>
      </c>
      <c r="F16" s="336" t="s">
        <v>496</v>
      </c>
      <c r="G16" s="338" t="s">
        <v>421</v>
      </c>
      <c r="H16" s="336">
        <f>C16+9</f>
        <v>43179</v>
      </c>
      <c r="I16" s="336">
        <f t="shared" ref="I16" si="7">C16+11</f>
        <v>43181</v>
      </c>
      <c r="J16" s="336">
        <f>C16+18</f>
        <v>43188</v>
      </c>
      <c r="K16" s="336">
        <f>C16+19</f>
        <v>43189</v>
      </c>
      <c r="L16" s="336">
        <f>C16+22</f>
        <v>43192</v>
      </c>
    </row>
    <row r="17" spans="1:12" s="158" customFormat="1" ht="30" customHeight="1">
      <c r="A17" s="159" t="s">
        <v>512</v>
      </c>
      <c r="B17" s="160" t="s">
        <v>513</v>
      </c>
      <c r="C17" s="159">
        <f t="shared" si="2"/>
        <v>43174</v>
      </c>
      <c r="D17" s="159">
        <f t="shared" ref="D17" si="8">C17+2</f>
        <v>43176</v>
      </c>
      <c r="E17" s="159"/>
      <c r="F17" s="337"/>
      <c r="G17" s="339"/>
      <c r="H17" s="337"/>
      <c r="I17" s="337"/>
      <c r="J17" s="337"/>
      <c r="K17" s="337"/>
      <c r="L17" s="337"/>
    </row>
    <row r="18" spans="1:12" s="158" customFormat="1" ht="30" customHeight="1">
      <c r="A18" s="159" t="s">
        <v>514</v>
      </c>
      <c r="B18" s="160" t="s">
        <v>494</v>
      </c>
      <c r="C18" s="159">
        <f t="shared" si="2"/>
        <v>43177</v>
      </c>
      <c r="D18" s="159"/>
      <c r="E18" s="159">
        <f>C18+3</f>
        <v>43180</v>
      </c>
      <c r="F18" s="336" t="s">
        <v>502</v>
      </c>
      <c r="G18" s="338" t="s">
        <v>515</v>
      </c>
      <c r="H18" s="336">
        <f>C18+9</f>
        <v>43186</v>
      </c>
      <c r="I18" s="336">
        <f t="shared" ref="I18" si="9">C18+11</f>
        <v>43188</v>
      </c>
      <c r="J18" s="336">
        <f>C18+18</f>
        <v>43195</v>
      </c>
      <c r="K18" s="336">
        <f>C18+19</f>
        <v>43196</v>
      </c>
      <c r="L18" s="336">
        <f>C18+22</f>
        <v>43199</v>
      </c>
    </row>
    <row r="19" spans="1:12" s="158" customFormat="1" ht="30" customHeight="1">
      <c r="A19" s="159" t="s">
        <v>498</v>
      </c>
      <c r="B19" s="160" t="s">
        <v>516</v>
      </c>
      <c r="C19" s="159">
        <f t="shared" si="2"/>
        <v>43181</v>
      </c>
      <c r="D19" s="159">
        <f t="shared" ref="D19" si="10">C19+2</f>
        <v>43183</v>
      </c>
      <c r="E19" s="159"/>
      <c r="F19" s="337"/>
      <c r="G19" s="339"/>
      <c r="H19" s="337"/>
      <c r="I19" s="337"/>
      <c r="J19" s="337"/>
      <c r="K19" s="337"/>
      <c r="L19" s="337"/>
    </row>
    <row r="20" spans="1:12" s="158" customFormat="1" ht="30" customHeight="1">
      <c r="A20" s="159" t="s">
        <v>500</v>
      </c>
      <c r="B20" s="160" t="s">
        <v>517</v>
      </c>
      <c r="C20" s="159">
        <f t="shared" si="2"/>
        <v>43184</v>
      </c>
      <c r="D20" s="159"/>
      <c r="E20" s="159">
        <f>C20+3</f>
        <v>43187</v>
      </c>
      <c r="F20" s="336" t="s">
        <v>507</v>
      </c>
      <c r="G20" s="338" t="s">
        <v>518</v>
      </c>
      <c r="H20" s="336">
        <f>C20+9</f>
        <v>43193</v>
      </c>
      <c r="I20" s="336">
        <f t="shared" ref="I20" si="11">C20+11</f>
        <v>43195</v>
      </c>
      <c r="J20" s="336">
        <f>C20+18</f>
        <v>43202</v>
      </c>
      <c r="K20" s="336">
        <f>C20+19</f>
        <v>43203</v>
      </c>
      <c r="L20" s="336">
        <f>C20+22</f>
        <v>43206</v>
      </c>
    </row>
    <row r="21" spans="1:12" s="158" customFormat="1" ht="30" customHeight="1">
      <c r="A21" s="159" t="s">
        <v>504</v>
      </c>
      <c r="B21" s="160" t="s">
        <v>519</v>
      </c>
      <c r="C21" s="159">
        <f t="shared" si="2"/>
        <v>43188</v>
      </c>
      <c r="D21" s="159">
        <f t="shared" ref="D21" si="12">C21+2</f>
        <v>43190</v>
      </c>
      <c r="E21" s="159"/>
      <c r="F21" s="337"/>
      <c r="G21" s="339"/>
      <c r="H21" s="337"/>
      <c r="I21" s="337"/>
      <c r="J21" s="337"/>
      <c r="K21" s="337"/>
      <c r="L21" s="337"/>
    </row>
    <row r="22" spans="1:12" s="158" customFormat="1" ht="30" customHeight="1">
      <c r="A22" s="159" t="s">
        <v>493</v>
      </c>
      <c r="B22" s="160" t="s">
        <v>520</v>
      </c>
      <c r="C22" s="159">
        <f t="shared" si="2"/>
        <v>43191</v>
      </c>
      <c r="D22" s="159"/>
      <c r="E22" s="159">
        <f t="shared" ref="E22:E30" si="13">C22+3</f>
        <v>43194</v>
      </c>
      <c r="F22" s="336" t="s">
        <v>496</v>
      </c>
      <c r="G22" s="338" t="s">
        <v>426</v>
      </c>
      <c r="H22" s="336">
        <f t="shared" ref="H22:H30" si="14">C22+9</f>
        <v>43200</v>
      </c>
      <c r="I22" s="336">
        <f t="shared" ref="I22" si="15">C22+11</f>
        <v>43202</v>
      </c>
      <c r="J22" s="336">
        <f t="shared" ref="J22:J30" si="16">C22+18</f>
        <v>43209</v>
      </c>
      <c r="K22" s="336">
        <f t="shared" ref="K22:K30" si="17">C22+19</f>
        <v>43210</v>
      </c>
      <c r="L22" s="336">
        <f t="shared" ref="L22:L30" si="18">C22+22</f>
        <v>43213</v>
      </c>
    </row>
    <row r="23" spans="1:12" s="158" customFormat="1" ht="30" customHeight="1">
      <c r="A23" s="159" t="s">
        <v>509</v>
      </c>
      <c r="B23" s="160" t="s">
        <v>521</v>
      </c>
      <c r="C23" s="159">
        <f t="shared" si="2"/>
        <v>43195</v>
      </c>
      <c r="D23" s="159">
        <f t="shared" ref="D23" si="19">C23+2</f>
        <v>43197</v>
      </c>
      <c r="E23" s="159"/>
      <c r="F23" s="337"/>
      <c r="G23" s="339"/>
      <c r="H23" s="337"/>
      <c r="I23" s="337"/>
      <c r="J23" s="337"/>
      <c r="K23" s="337"/>
      <c r="L23" s="337"/>
    </row>
    <row r="24" spans="1:12" s="158" customFormat="1" ht="30" customHeight="1">
      <c r="A24" s="159" t="s">
        <v>411</v>
      </c>
      <c r="B24" s="160" t="s">
        <v>522</v>
      </c>
      <c r="C24" s="159">
        <f t="shared" si="2"/>
        <v>43198</v>
      </c>
      <c r="D24" s="159"/>
      <c r="E24" s="159">
        <f t="shared" si="13"/>
        <v>43201</v>
      </c>
      <c r="F24" s="336" t="s">
        <v>502</v>
      </c>
      <c r="G24" s="338" t="s">
        <v>523</v>
      </c>
      <c r="H24" s="336">
        <f t="shared" si="14"/>
        <v>43207</v>
      </c>
      <c r="I24" s="336">
        <f t="shared" ref="I24" si="20">C24+11</f>
        <v>43209</v>
      </c>
      <c r="J24" s="336">
        <f t="shared" si="16"/>
        <v>43216</v>
      </c>
      <c r="K24" s="336">
        <f t="shared" si="17"/>
        <v>43217</v>
      </c>
      <c r="L24" s="336">
        <f t="shared" si="18"/>
        <v>43220</v>
      </c>
    </row>
    <row r="25" spans="1:12" s="158" customFormat="1" ht="30" customHeight="1">
      <c r="A25" s="159" t="s">
        <v>512</v>
      </c>
      <c r="B25" s="160" t="s">
        <v>524</v>
      </c>
      <c r="C25" s="159">
        <f t="shared" si="2"/>
        <v>43202</v>
      </c>
      <c r="D25" s="159">
        <f t="shared" ref="D25" si="21">C25+2</f>
        <v>43204</v>
      </c>
      <c r="E25" s="159"/>
      <c r="F25" s="337"/>
      <c r="G25" s="339"/>
      <c r="H25" s="337"/>
      <c r="I25" s="337"/>
      <c r="J25" s="337"/>
      <c r="K25" s="337"/>
      <c r="L25" s="337"/>
    </row>
    <row r="26" spans="1:12" s="158" customFormat="1" ht="30" customHeight="1">
      <c r="A26" s="159" t="s">
        <v>514</v>
      </c>
      <c r="B26" s="160" t="s">
        <v>525</v>
      </c>
      <c r="C26" s="159">
        <f t="shared" si="2"/>
        <v>43205</v>
      </c>
      <c r="D26" s="159"/>
      <c r="E26" s="159">
        <f t="shared" si="13"/>
        <v>43208</v>
      </c>
      <c r="F26" s="336" t="s">
        <v>507</v>
      </c>
      <c r="G26" s="338" t="s">
        <v>526</v>
      </c>
      <c r="H26" s="336">
        <f t="shared" si="14"/>
        <v>43214</v>
      </c>
      <c r="I26" s="336">
        <f t="shared" ref="I26" si="22">C26+11</f>
        <v>43216</v>
      </c>
      <c r="J26" s="336">
        <f t="shared" si="16"/>
        <v>43223</v>
      </c>
      <c r="K26" s="336">
        <f t="shared" si="17"/>
        <v>43224</v>
      </c>
      <c r="L26" s="336">
        <f t="shared" si="18"/>
        <v>43227</v>
      </c>
    </row>
    <row r="27" spans="1:12" s="158" customFormat="1" ht="30" customHeight="1">
      <c r="A27" s="159" t="s">
        <v>498</v>
      </c>
      <c r="B27" s="160" t="s">
        <v>527</v>
      </c>
      <c r="C27" s="159">
        <f t="shared" si="2"/>
        <v>43209</v>
      </c>
      <c r="D27" s="159">
        <f t="shared" ref="D27" si="23">C27+2</f>
        <v>43211</v>
      </c>
      <c r="E27" s="159"/>
      <c r="F27" s="337"/>
      <c r="G27" s="339"/>
      <c r="H27" s="337"/>
      <c r="I27" s="337"/>
      <c r="J27" s="337"/>
      <c r="K27" s="337"/>
      <c r="L27" s="337"/>
    </row>
    <row r="28" spans="1:12" s="158" customFormat="1" ht="30" customHeight="1">
      <c r="A28" s="159" t="s">
        <v>500</v>
      </c>
      <c r="B28" s="160" t="s">
        <v>528</v>
      </c>
      <c r="C28" s="159">
        <f t="shared" si="2"/>
        <v>43212</v>
      </c>
      <c r="D28" s="159"/>
      <c r="E28" s="159">
        <f t="shared" si="13"/>
        <v>43215</v>
      </c>
      <c r="F28" s="336" t="s">
        <v>496</v>
      </c>
      <c r="G28" s="338" t="s">
        <v>432</v>
      </c>
      <c r="H28" s="336">
        <f t="shared" si="14"/>
        <v>43221</v>
      </c>
      <c r="I28" s="336">
        <f t="shared" ref="I28" si="24">C28+11</f>
        <v>43223</v>
      </c>
      <c r="J28" s="336">
        <f t="shared" si="16"/>
        <v>43230</v>
      </c>
      <c r="K28" s="336">
        <f t="shared" si="17"/>
        <v>43231</v>
      </c>
      <c r="L28" s="336">
        <f t="shared" si="18"/>
        <v>43234</v>
      </c>
    </row>
    <row r="29" spans="1:12" s="158" customFormat="1" ht="30" customHeight="1">
      <c r="A29" s="159" t="s">
        <v>504</v>
      </c>
      <c r="B29" s="160" t="s">
        <v>529</v>
      </c>
      <c r="C29" s="159">
        <f t="shared" si="2"/>
        <v>43216</v>
      </c>
      <c r="D29" s="159">
        <f t="shared" ref="D29" si="25">C29+2</f>
        <v>43218</v>
      </c>
      <c r="E29" s="159"/>
      <c r="F29" s="337"/>
      <c r="G29" s="339"/>
      <c r="H29" s="337"/>
      <c r="I29" s="337"/>
      <c r="J29" s="337"/>
      <c r="K29" s="337"/>
      <c r="L29" s="337"/>
    </row>
    <row r="30" spans="1:12" s="158" customFormat="1" ht="30" customHeight="1">
      <c r="A30" s="159" t="s">
        <v>493</v>
      </c>
      <c r="B30" s="160" t="s">
        <v>530</v>
      </c>
      <c r="C30" s="159">
        <f t="shared" si="2"/>
        <v>43219</v>
      </c>
      <c r="D30" s="159"/>
      <c r="E30" s="159">
        <f t="shared" si="13"/>
        <v>43222</v>
      </c>
      <c r="F30" s="336" t="s">
        <v>502</v>
      </c>
      <c r="G30" s="338" t="s">
        <v>531</v>
      </c>
      <c r="H30" s="336">
        <f t="shared" si="14"/>
        <v>43228</v>
      </c>
      <c r="I30" s="336">
        <f t="shared" ref="I30" si="26">C30+11</f>
        <v>43230</v>
      </c>
      <c r="J30" s="336">
        <f t="shared" si="16"/>
        <v>43237</v>
      </c>
      <c r="K30" s="336">
        <f t="shared" si="17"/>
        <v>43238</v>
      </c>
      <c r="L30" s="336">
        <f t="shared" si="18"/>
        <v>43241</v>
      </c>
    </row>
    <row r="31" spans="1:12" s="158" customFormat="1" ht="30" customHeight="1">
      <c r="A31" s="159" t="s">
        <v>495</v>
      </c>
      <c r="B31" s="160" t="s">
        <v>495</v>
      </c>
      <c r="C31" s="159">
        <f>C29+7</f>
        <v>43223</v>
      </c>
      <c r="D31" s="159">
        <f t="shared" ref="D31" si="27">C31+2</f>
        <v>43225</v>
      </c>
      <c r="E31" s="159"/>
      <c r="F31" s="337"/>
      <c r="G31" s="339"/>
      <c r="H31" s="337"/>
      <c r="I31" s="337"/>
      <c r="J31" s="337"/>
      <c r="K31" s="337"/>
      <c r="L31" s="337"/>
    </row>
    <row r="32" spans="1:12" s="163" customFormat="1" ht="15.6">
      <c r="A32" s="161" t="s">
        <v>532</v>
      </c>
      <c r="B32" s="161"/>
      <c r="C32" s="161"/>
      <c r="D32" s="161"/>
      <c r="E32" s="161"/>
      <c r="F32" s="161"/>
      <c r="G32" s="162"/>
    </row>
    <row r="33" spans="1:11" s="165" customFormat="1" ht="15">
      <c r="A33" s="164"/>
      <c r="B33" s="164"/>
      <c r="C33" s="164"/>
      <c r="D33" s="164"/>
      <c r="E33" s="164"/>
      <c r="F33" s="164"/>
      <c r="G33" s="164"/>
    </row>
    <row r="34" spans="1:11" s="149" customFormat="1" ht="13.7" customHeight="1">
      <c r="A34" s="340" t="s">
        <v>344</v>
      </c>
      <c r="B34" s="340"/>
      <c r="C34" s="341"/>
      <c r="D34" s="341"/>
      <c r="E34" s="341"/>
      <c r="F34" s="341"/>
      <c r="K34" s="166"/>
    </row>
    <row r="35" spans="1:11" s="149" customFormat="1" ht="13.7" customHeight="1">
      <c r="A35" s="167" t="s">
        <v>533</v>
      </c>
      <c r="B35" s="167"/>
      <c r="C35" s="168"/>
      <c r="D35" s="168"/>
      <c r="E35" s="168"/>
      <c r="F35" s="168"/>
      <c r="K35" s="169"/>
    </row>
    <row r="36" spans="1:11" s="165" customFormat="1" ht="15">
      <c r="A36" s="167"/>
      <c r="B36" s="167"/>
      <c r="C36" s="168"/>
      <c r="D36" s="168"/>
      <c r="E36" s="169"/>
      <c r="F36" s="169"/>
      <c r="G36" s="170"/>
    </row>
    <row r="37" spans="1:11" s="158" customFormat="1" ht="18" customHeight="1">
      <c r="A37" s="171"/>
      <c r="B37" s="171"/>
      <c r="C37" s="171"/>
      <c r="D37" s="171"/>
      <c r="E37" s="171"/>
      <c r="F37" s="171"/>
      <c r="G37" s="172"/>
    </row>
    <row r="38" spans="1:11" s="158" customFormat="1" ht="14.1" customHeight="1">
      <c r="A38" s="149"/>
      <c r="B38" s="149"/>
      <c r="C38" s="147"/>
      <c r="D38" s="147"/>
      <c r="E38" s="147"/>
      <c r="F38" s="153"/>
      <c r="G38" s="172"/>
    </row>
    <row r="39" spans="1:11" s="158" customFormat="1" ht="14.1" customHeight="1">
      <c r="A39" s="149"/>
      <c r="B39" s="149"/>
      <c r="C39" s="147"/>
      <c r="D39" s="147"/>
      <c r="E39" s="147"/>
      <c r="F39" s="153"/>
      <c r="G39" s="172"/>
    </row>
    <row r="40" spans="1:11" s="158" customFormat="1" ht="14.1" customHeight="1">
      <c r="A40" s="149"/>
      <c r="B40" s="149"/>
      <c r="C40" s="147"/>
      <c r="D40" s="147"/>
      <c r="E40" s="147"/>
      <c r="F40" s="153"/>
      <c r="G40" s="172"/>
    </row>
    <row r="41" spans="1:11" s="158" customFormat="1" ht="14.1" customHeight="1">
      <c r="A41" s="149"/>
      <c r="B41" s="149"/>
      <c r="C41" s="147"/>
      <c r="D41" s="147"/>
      <c r="E41" s="147"/>
      <c r="F41" s="153"/>
      <c r="G41" s="172"/>
    </row>
    <row r="42" spans="1:11" s="158" customFormat="1" ht="14.1" customHeight="1">
      <c r="A42" s="149"/>
      <c r="B42" s="149"/>
      <c r="C42" s="147"/>
      <c r="D42" s="147"/>
      <c r="E42" s="147"/>
      <c r="F42" s="153"/>
      <c r="G42" s="173"/>
    </row>
    <row r="43" spans="1:11" s="158" customFormat="1" ht="14.1" customHeight="1">
      <c r="A43" s="149"/>
      <c r="B43" s="149"/>
      <c r="C43" s="147"/>
      <c r="D43" s="147"/>
      <c r="E43" s="147"/>
      <c r="F43" s="153"/>
      <c r="G43" s="174"/>
    </row>
    <row r="44" spans="1:11" s="158" customFormat="1" ht="14.1" customHeight="1">
      <c r="A44" s="149"/>
      <c r="B44" s="149"/>
      <c r="C44" s="147"/>
      <c r="D44" s="147"/>
      <c r="E44" s="147"/>
      <c r="F44" s="153"/>
    </row>
    <row r="45" spans="1:11" s="158" customFormat="1" ht="14.1" customHeight="1">
      <c r="A45" s="149"/>
      <c r="B45" s="149"/>
      <c r="C45" s="147"/>
      <c r="D45" s="147"/>
      <c r="E45" s="147"/>
      <c r="F45" s="153"/>
    </row>
    <row r="46" spans="1:11" s="158" customFormat="1" ht="14.1" customHeight="1">
      <c r="A46" s="149"/>
      <c r="B46" s="149"/>
      <c r="C46" s="147"/>
      <c r="D46" s="147"/>
      <c r="E46" s="147"/>
      <c r="F46" s="153"/>
      <c r="G46" s="172"/>
    </row>
    <row r="47" spans="1:11" s="158" customFormat="1" ht="14.1" customHeight="1">
      <c r="A47" s="149"/>
      <c r="B47" s="149"/>
      <c r="C47" s="147"/>
      <c r="D47" s="147"/>
      <c r="E47" s="147"/>
      <c r="F47" s="153"/>
      <c r="G47" s="173"/>
    </row>
    <row r="48" spans="1:11" s="158" customFormat="1" ht="14.1" customHeight="1">
      <c r="A48" s="149"/>
      <c r="B48" s="149"/>
      <c r="C48" s="147"/>
      <c r="D48" s="147"/>
      <c r="E48" s="147"/>
      <c r="F48" s="153"/>
      <c r="G48" s="174"/>
    </row>
    <row r="49" spans="1:11" s="158" customFormat="1" ht="14.1" customHeight="1">
      <c r="A49" s="149"/>
      <c r="B49" s="149"/>
      <c r="C49" s="147"/>
      <c r="D49" s="147"/>
      <c r="E49" s="147"/>
      <c r="F49" s="153"/>
    </row>
    <row r="50" spans="1:11" s="158" customFormat="1" ht="14.1" customHeight="1">
      <c r="A50" s="149"/>
      <c r="B50" s="149"/>
      <c r="C50" s="147"/>
      <c r="D50" s="147"/>
      <c r="E50" s="147"/>
      <c r="F50" s="153"/>
    </row>
    <row r="51" spans="1:11" s="175" customFormat="1" ht="12.75" customHeight="1">
      <c r="A51" s="149"/>
      <c r="B51" s="149"/>
      <c r="C51" s="147"/>
      <c r="D51" s="147"/>
      <c r="E51" s="147"/>
      <c r="F51" s="153"/>
    </row>
    <row r="52" spans="1:11" s="175" customFormat="1" ht="12.75" customHeight="1">
      <c r="A52" s="149"/>
      <c r="B52" s="149"/>
      <c r="C52" s="147"/>
      <c r="D52" s="147"/>
      <c r="E52" s="147"/>
      <c r="F52" s="153"/>
    </row>
    <row r="53" spans="1:11" s="175" customFormat="1" ht="17.25" customHeight="1">
      <c r="A53" s="149"/>
      <c r="B53" s="149"/>
      <c r="C53" s="147"/>
      <c r="D53" s="147"/>
      <c r="E53" s="147"/>
      <c r="F53" s="153"/>
      <c r="H53" s="153"/>
      <c r="I53" s="153"/>
      <c r="J53" s="153"/>
    </row>
    <row r="54" spans="1:11" s="176" customFormat="1" ht="15" customHeight="1">
      <c r="A54" s="149"/>
      <c r="B54" s="149"/>
      <c r="C54" s="147"/>
      <c r="D54" s="147"/>
      <c r="E54" s="147"/>
      <c r="F54" s="153"/>
      <c r="H54" s="147"/>
      <c r="I54" s="147"/>
      <c r="J54" s="147"/>
    </row>
    <row r="55" spans="1:11" s="176" customFormat="1" ht="15" customHeight="1">
      <c r="A55" s="149"/>
      <c r="B55" s="149"/>
      <c r="C55" s="147"/>
      <c r="D55" s="147"/>
      <c r="E55" s="147"/>
      <c r="F55" s="153"/>
      <c r="G55" s="177"/>
      <c r="H55" s="147"/>
      <c r="I55" s="147"/>
      <c r="J55" s="147"/>
    </row>
    <row r="56" spans="1:11" s="179" customFormat="1" ht="18" customHeight="1">
      <c r="A56" s="149"/>
      <c r="B56" s="149"/>
      <c r="C56" s="147"/>
      <c r="D56" s="147"/>
      <c r="E56" s="147"/>
      <c r="F56" s="153"/>
      <c r="G56" s="178"/>
      <c r="H56" s="178"/>
      <c r="I56" s="178"/>
      <c r="J56" s="178"/>
      <c r="K56" s="178"/>
    </row>
    <row r="57" spans="1:11" s="171" customFormat="1" ht="15" customHeight="1">
      <c r="A57" s="149"/>
      <c r="B57" s="149"/>
      <c r="C57" s="147"/>
      <c r="D57" s="147"/>
      <c r="E57" s="147"/>
      <c r="F57" s="153"/>
      <c r="G57" s="170"/>
      <c r="H57" s="170"/>
      <c r="I57" s="170"/>
      <c r="J57" s="170"/>
    </row>
    <row r="58" spans="1:11" s="171" customFormat="1" ht="15" customHeight="1">
      <c r="A58" s="149"/>
      <c r="B58" s="149"/>
      <c r="C58" s="147"/>
      <c r="D58" s="147"/>
      <c r="E58" s="147"/>
      <c r="F58" s="153"/>
      <c r="G58" s="170"/>
      <c r="H58" s="170"/>
      <c r="I58" s="170"/>
      <c r="J58" s="170"/>
    </row>
    <row r="59" spans="1:11" s="171" customFormat="1" ht="15" customHeight="1">
      <c r="A59" s="149"/>
      <c r="B59" s="149"/>
      <c r="C59" s="147"/>
      <c r="D59" s="147"/>
      <c r="E59" s="147"/>
      <c r="F59" s="153"/>
      <c r="G59" s="170"/>
      <c r="H59" s="170"/>
      <c r="I59" s="170"/>
      <c r="J59" s="170"/>
    </row>
    <row r="60" spans="1:11" s="175" customFormat="1" ht="9.1999999999999993" customHeight="1">
      <c r="A60" s="149"/>
      <c r="B60" s="149"/>
      <c r="C60" s="147"/>
      <c r="D60" s="147"/>
      <c r="E60" s="147"/>
      <c r="F60" s="153"/>
      <c r="G60" s="149"/>
      <c r="H60" s="153"/>
      <c r="I60" s="153"/>
      <c r="J60" s="153"/>
    </row>
    <row r="61" spans="1:11" s="175" customFormat="1" ht="9.1999999999999993" customHeight="1">
      <c r="A61" s="149"/>
      <c r="B61" s="149"/>
      <c r="C61" s="147"/>
      <c r="D61" s="147"/>
      <c r="E61" s="147"/>
      <c r="F61" s="153"/>
      <c r="G61" s="149"/>
      <c r="H61" s="153"/>
      <c r="I61" s="153"/>
      <c r="J61" s="153"/>
    </row>
    <row r="62" spans="1:11" s="175" customFormat="1" ht="9.1999999999999993" customHeight="1">
      <c r="A62" s="149"/>
      <c r="B62" s="149"/>
      <c r="C62" s="147"/>
      <c r="D62" s="147"/>
      <c r="E62" s="147"/>
      <c r="F62" s="153"/>
      <c r="G62" s="149"/>
      <c r="H62" s="153"/>
      <c r="I62" s="153"/>
      <c r="J62" s="153"/>
    </row>
    <row r="63" spans="1:11" s="175" customFormat="1" ht="9.1999999999999993" customHeight="1">
      <c r="A63" s="149"/>
      <c r="B63" s="149"/>
      <c r="C63" s="147"/>
      <c r="D63" s="147"/>
      <c r="E63" s="147"/>
      <c r="F63" s="153"/>
      <c r="G63" s="149"/>
      <c r="H63" s="153"/>
      <c r="I63" s="153"/>
      <c r="J63" s="153"/>
    </row>
    <row r="64" spans="1:11" s="175" customFormat="1" ht="9.1999999999999993" customHeight="1">
      <c r="A64" s="149"/>
      <c r="B64" s="149"/>
      <c r="C64" s="147"/>
      <c r="D64" s="147"/>
      <c r="E64" s="147"/>
      <c r="F64" s="153"/>
      <c r="G64" s="149"/>
      <c r="H64" s="153"/>
      <c r="I64" s="153"/>
      <c r="J64" s="153"/>
    </row>
    <row r="65" spans="1:253" s="175" customFormat="1" ht="9.1999999999999993" customHeight="1">
      <c r="A65" s="149"/>
      <c r="B65" s="149"/>
      <c r="C65" s="147"/>
      <c r="D65" s="147"/>
      <c r="E65" s="147"/>
      <c r="F65" s="153"/>
      <c r="G65" s="149"/>
      <c r="H65" s="153"/>
      <c r="I65" s="153"/>
      <c r="J65" s="153"/>
    </row>
    <row r="66" spans="1:253" s="175" customFormat="1" ht="9.1999999999999993" customHeight="1">
      <c r="A66" s="149"/>
      <c r="B66" s="149"/>
      <c r="C66" s="147"/>
      <c r="D66" s="147"/>
      <c r="E66" s="147"/>
      <c r="F66" s="153"/>
      <c r="G66" s="149"/>
      <c r="H66" s="153"/>
      <c r="I66" s="153"/>
      <c r="J66" s="153"/>
    </row>
    <row r="67" spans="1:253" s="175" customFormat="1" ht="9.1999999999999993" customHeight="1">
      <c r="A67" s="149"/>
      <c r="B67" s="149"/>
      <c r="C67" s="147"/>
      <c r="D67" s="147"/>
      <c r="E67" s="147"/>
      <c r="F67" s="153"/>
      <c r="G67" s="149"/>
      <c r="H67" s="153"/>
      <c r="I67" s="153"/>
      <c r="J67" s="153"/>
    </row>
    <row r="68" spans="1:253" s="175" customFormat="1" ht="9.1999999999999993" customHeight="1">
      <c r="A68" s="149"/>
      <c r="B68" s="149"/>
      <c r="C68" s="147"/>
      <c r="D68" s="147"/>
      <c r="E68" s="147"/>
      <c r="F68" s="153"/>
      <c r="G68" s="149"/>
      <c r="H68" s="153"/>
      <c r="I68" s="153"/>
      <c r="J68" s="153"/>
    </row>
    <row r="69" spans="1:253" s="175" customFormat="1" ht="9.1999999999999993" customHeight="1">
      <c r="A69" s="149"/>
      <c r="B69" s="149"/>
      <c r="C69" s="147"/>
      <c r="D69" s="147"/>
      <c r="E69" s="147"/>
      <c r="F69" s="153"/>
      <c r="G69" s="149"/>
      <c r="H69" s="153"/>
      <c r="I69" s="153"/>
      <c r="J69" s="153"/>
    </row>
    <row r="70" spans="1:253" s="175" customFormat="1" ht="9.1999999999999993" customHeight="1">
      <c r="A70" s="149"/>
      <c r="B70" s="149"/>
      <c r="C70" s="147"/>
      <c r="D70" s="147"/>
      <c r="E70" s="147"/>
      <c r="F70" s="153"/>
      <c r="G70" s="149"/>
      <c r="H70" s="153"/>
      <c r="I70" s="153"/>
      <c r="J70" s="153"/>
    </row>
    <row r="71" spans="1:253" s="175" customFormat="1" ht="9.1999999999999993" customHeight="1">
      <c r="A71" s="149"/>
      <c r="B71" s="149"/>
      <c r="C71" s="147"/>
      <c r="D71" s="147"/>
      <c r="E71" s="147"/>
      <c r="F71" s="153"/>
      <c r="G71" s="149"/>
      <c r="H71" s="153"/>
      <c r="I71" s="153"/>
      <c r="J71" s="153"/>
    </row>
    <row r="72" spans="1:253" s="175" customFormat="1" ht="9.1999999999999993" customHeight="1">
      <c r="A72" s="149"/>
      <c r="B72" s="149"/>
      <c r="C72" s="147"/>
      <c r="D72" s="147"/>
      <c r="E72" s="147"/>
      <c r="F72" s="153"/>
      <c r="G72" s="149"/>
      <c r="H72" s="153"/>
      <c r="I72" s="153"/>
      <c r="J72" s="153"/>
    </row>
    <row r="73" spans="1:253" ht="10.5" customHeight="1"/>
    <row r="74" spans="1:253" ht="10.5" customHeight="1">
      <c r="K74" s="180" t="s">
        <v>54</v>
      </c>
      <c r="L74" s="180" t="s">
        <v>54</v>
      </c>
      <c r="M74" s="180" t="s">
        <v>54</v>
      </c>
      <c r="N74" s="180" t="s">
        <v>54</v>
      </c>
      <c r="O74" s="180" t="s">
        <v>54</v>
      </c>
      <c r="P74" s="180" t="s">
        <v>54</v>
      </c>
      <c r="Q74" s="180" t="s">
        <v>54</v>
      </c>
      <c r="R74" s="180" t="s">
        <v>54</v>
      </c>
      <c r="S74" s="180" t="s">
        <v>54</v>
      </c>
      <c r="T74" s="180" t="s">
        <v>54</v>
      </c>
      <c r="U74" s="180" t="s">
        <v>54</v>
      </c>
      <c r="V74" s="180" t="s">
        <v>54</v>
      </c>
      <c r="W74" s="180" t="s">
        <v>54</v>
      </c>
      <c r="X74" s="180" t="s">
        <v>54</v>
      </c>
      <c r="Y74" s="180" t="s">
        <v>54</v>
      </c>
      <c r="Z74" s="180" t="s">
        <v>54</v>
      </c>
      <c r="AA74" s="180" t="s">
        <v>54</v>
      </c>
      <c r="AB74" s="180" t="s">
        <v>54</v>
      </c>
      <c r="AC74" s="180" t="s">
        <v>54</v>
      </c>
      <c r="AD74" s="180" t="s">
        <v>54</v>
      </c>
      <c r="AE74" s="180" t="s">
        <v>54</v>
      </c>
      <c r="AF74" s="180" t="s">
        <v>54</v>
      </c>
      <c r="AG74" s="180" t="s">
        <v>54</v>
      </c>
      <c r="AH74" s="180" t="s">
        <v>54</v>
      </c>
      <c r="AI74" s="180" t="s">
        <v>54</v>
      </c>
      <c r="AJ74" s="180" t="s">
        <v>54</v>
      </c>
      <c r="AK74" s="180" t="s">
        <v>54</v>
      </c>
      <c r="AL74" s="180" t="s">
        <v>54</v>
      </c>
      <c r="AM74" s="180" t="s">
        <v>54</v>
      </c>
      <c r="AN74" s="180" t="s">
        <v>54</v>
      </c>
      <c r="AO74" s="180" t="s">
        <v>54</v>
      </c>
      <c r="AP74" s="180" t="s">
        <v>54</v>
      </c>
      <c r="AQ74" s="180" t="s">
        <v>54</v>
      </c>
      <c r="AR74" s="180" t="s">
        <v>54</v>
      </c>
      <c r="AS74" s="180" t="s">
        <v>54</v>
      </c>
      <c r="AT74" s="180" t="s">
        <v>54</v>
      </c>
      <c r="AU74" s="180" t="s">
        <v>54</v>
      </c>
      <c r="AV74" s="180" t="s">
        <v>54</v>
      </c>
      <c r="AW74" s="180" t="s">
        <v>54</v>
      </c>
      <c r="AX74" s="180" t="s">
        <v>54</v>
      </c>
      <c r="AY74" s="180" t="s">
        <v>54</v>
      </c>
      <c r="AZ74" s="180" t="s">
        <v>54</v>
      </c>
      <c r="BA74" s="180" t="s">
        <v>54</v>
      </c>
      <c r="BB74" s="180" t="s">
        <v>54</v>
      </c>
      <c r="BC74" s="180" t="s">
        <v>54</v>
      </c>
      <c r="BD74" s="180" t="s">
        <v>54</v>
      </c>
      <c r="BE74" s="180" t="s">
        <v>54</v>
      </c>
      <c r="BF74" s="180" t="s">
        <v>54</v>
      </c>
      <c r="BG74" s="180" t="s">
        <v>54</v>
      </c>
      <c r="BH74" s="180" t="s">
        <v>54</v>
      </c>
      <c r="BI74" s="180" t="s">
        <v>54</v>
      </c>
      <c r="BJ74" s="180" t="s">
        <v>54</v>
      </c>
      <c r="BK74" s="180" t="s">
        <v>54</v>
      </c>
      <c r="BL74" s="180" t="s">
        <v>54</v>
      </c>
      <c r="BM74" s="180" t="s">
        <v>54</v>
      </c>
      <c r="BN74" s="180" t="s">
        <v>54</v>
      </c>
      <c r="BO74" s="180" t="s">
        <v>54</v>
      </c>
      <c r="BP74" s="180" t="s">
        <v>54</v>
      </c>
      <c r="BQ74" s="180" t="s">
        <v>54</v>
      </c>
      <c r="BR74" s="180" t="s">
        <v>54</v>
      </c>
      <c r="BS74" s="180" t="s">
        <v>54</v>
      </c>
      <c r="BT74" s="180" t="s">
        <v>54</v>
      </c>
      <c r="BU74" s="180" t="s">
        <v>54</v>
      </c>
      <c r="BV74" s="180" t="s">
        <v>54</v>
      </c>
      <c r="BW74" s="180" t="s">
        <v>54</v>
      </c>
      <c r="BX74" s="180" t="s">
        <v>54</v>
      </c>
      <c r="BY74" s="180" t="s">
        <v>54</v>
      </c>
      <c r="BZ74" s="180" t="s">
        <v>54</v>
      </c>
      <c r="CA74" s="180" t="s">
        <v>54</v>
      </c>
      <c r="CB74" s="180" t="s">
        <v>54</v>
      </c>
      <c r="CC74" s="180" t="s">
        <v>54</v>
      </c>
      <c r="CD74" s="180" t="s">
        <v>54</v>
      </c>
      <c r="CE74" s="180" t="s">
        <v>54</v>
      </c>
      <c r="CF74" s="180" t="s">
        <v>54</v>
      </c>
      <c r="CG74" s="180" t="s">
        <v>54</v>
      </c>
      <c r="CH74" s="180" t="s">
        <v>54</v>
      </c>
      <c r="CI74" s="180" t="s">
        <v>54</v>
      </c>
      <c r="CJ74" s="180" t="s">
        <v>54</v>
      </c>
      <c r="CK74" s="180" t="s">
        <v>54</v>
      </c>
      <c r="CL74" s="180" t="s">
        <v>54</v>
      </c>
      <c r="CM74" s="180" t="s">
        <v>54</v>
      </c>
      <c r="CN74" s="180" t="s">
        <v>54</v>
      </c>
      <c r="CO74" s="180" t="s">
        <v>54</v>
      </c>
      <c r="CP74" s="180" t="s">
        <v>54</v>
      </c>
      <c r="CQ74" s="180" t="s">
        <v>54</v>
      </c>
      <c r="CR74" s="180" t="s">
        <v>54</v>
      </c>
      <c r="CS74" s="180" t="s">
        <v>54</v>
      </c>
      <c r="CT74" s="180" t="s">
        <v>54</v>
      </c>
      <c r="CU74" s="180" t="s">
        <v>54</v>
      </c>
      <c r="CV74" s="180" t="s">
        <v>54</v>
      </c>
      <c r="CW74" s="180" t="s">
        <v>54</v>
      </c>
      <c r="CX74" s="180" t="s">
        <v>54</v>
      </c>
      <c r="CY74" s="180" t="s">
        <v>54</v>
      </c>
      <c r="CZ74" s="180" t="s">
        <v>54</v>
      </c>
      <c r="DA74" s="180" t="s">
        <v>54</v>
      </c>
      <c r="DB74" s="180" t="s">
        <v>54</v>
      </c>
      <c r="DC74" s="180" t="s">
        <v>54</v>
      </c>
      <c r="DD74" s="180" t="s">
        <v>54</v>
      </c>
      <c r="DE74" s="180" t="s">
        <v>54</v>
      </c>
      <c r="DF74" s="180" t="s">
        <v>54</v>
      </c>
      <c r="DG74" s="180" t="s">
        <v>54</v>
      </c>
      <c r="DH74" s="180" t="s">
        <v>54</v>
      </c>
      <c r="DI74" s="180" t="s">
        <v>54</v>
      </c>
      <c r="DJ74" s="180" t="s">
        <v>54</v>
      </c>
      <c r="DK74" s="180" t="s">
        <v>54</v>
      </c>
      <c r="DL74" s="180" t="s">
        <v>54</v>
      </c>
      <c r="DM74" s="180" t="s">
        <v>54</v>
      </c>
      <c r="DN74" s="180" t="s">
        <v>54</v>
      </c>
      <c r="DO74" s="180" t="s">
        <v>54</v>
      </c>
      <c r="DP74" s="180" t="s">
        <v>54</v>
      </c>
      <c r="DQ74" s="180" t="s">
        <v>54</v>
      </c>
      <c r="DR74" s="180" t="s">
        <v>54</v>
      </c>
      <c r="DS74" s="180" t="s">
        <v>54</v>
      </c>
      <c r="DT74" s="180" t="s">
        <v>54</v>
      </c>
      <c r="DU74" s="180" t="s">
        <v>54</v>
      </c>
      <c r="DV74" s="180" t="s">
        <v>54</v>
      </c>
      <c r="DW74" s="180" t="s">
        <v>54</v>
      </c>
      <c r="DX74" s="180" t="s">
        <v>54</v>
      </c>
      <c r="DY74" s="180" t="s">
        <v>54</v>
      </c>
      <c r="DZ74" s="180" t="s">
        <v>54</v>
      </c>
      <c r="EA74" s="180" t="s">
        <v>54</v>
      </c>
      <c r="EB74" s="180" t="s">
        <v>54</v>
      </c>
      <c r="EC74" s="180" t="s">
        <v>54</v>
      </c>
      <c r="ED74" s="180" t="s">
        <v>54</v>
      </c>
      <c r="EE74" s="180" t="s">
        <v>54</v>
      </c>
      <c r="EF74" s="180" t="s">
        <v>54</v>
      </c>
      <c r="EG74" s="180" t="s">
        <v>54</v>
      </c>
      <c r="EH74" s="180" t="s">
        <v>54</v>
      </c>
      <c r="EI74" s="180" t="s">
        <v>54</v>
      </c>
      <c r="EJ74" s="180" t="s">
        <v>54</v>
      </c>
      <c r="EK74" s="180" t="s">
        <v>54</v>
      </c>
      <c r="EL74" s="180" t="s">
        <v>54</v>
      </c>
      <c r="EM74" s="180" t="s">
        <v>54</v>
      </c>
      <c r="EN74" s="180" t="s">
        <v>54</v>
      </c>
      <c r="EO74" s="180" t="s">
        <v>54</v>
      </c>
      <c r="EP74" s="180" t="s">
        <v>54</v>
      </c>
      <c r="EQ74" s="180" t="s">
        <v>54</v>
      </c>
      <c r="ER74" s="180" t="s">
        <v>54</v>
      </c>
      <c r="ES74" s="180" t="s">
        <v>54</v>
      </c>
      <c r="ET74" s="180" t="s">
        <v>54</v>
      </c>
      <c r="EU74" s="180" t="s">
        <v>54</v>
      </c>
      <c r="EV74" s="180" t="s">
        <v>54</v>
      </c>
      <c r="EW74" s="180" t="s">
        <v>54</v>
      </c>
      <c r="EX74" s="180" t="s">
        <v>54</v>
      </c>
      <c r="EY74" s="180" t="s">
        <v>54</v>
      </c>
      <c r="EZ74" s="180" t="s">
        <v>54</v>
      </c>
      <c r="FA74" s="180" t="s">
        <v>54</v>
      </c>
      <c r="FB74" s="180" t="s">
        <v>54</v>
      </c>
      <c r="FC74" s="180" t="s">
        <v>54</v>
      </c>
      <c r="FD74" s="180" t="s">
        <v>54</v>
      </c>
      <c r="FE74" s="180" t="s">
        <v>54</v>
      </c>
      <c r="FF74" s="180" t="s">
        <v>54</v>
      </c>
      <c r="FG74" s="180" t="s">
        <v>54</v>
      </c>
      <c r="FH74" s="180" t="s">
        <v>54</v>
      </c>
      <c r="FI74" s="180" t="s">
        <v>54</v>
      </c>
      <c r="FJ74" s="180" t="s">
        <v>54</v>
      </c>
      <c r="FK74" s="180" t="s">
        <v>54</v>
      </c>
      <c r="FL74" s="180" t="s">
        <v>54</v>
      </c>
      <c r="FM74" s="180" t="s">
        <v>54</v>
      </c>
      <c r="FN74" s="180" t="s">
        <v>54</v>
      </c>
      <c r="FO74" s="180" t="s">
        <v>54</v>
      </c>
      <c r="FP74" s="180" t="s">
        <v>54</v>
      </c>
      <c r="FQ74" s="180" t="s">
        <v>54</v>
      </c>
      <c r="FR74" s="180" t="s">
        <v>54</v>
      </c>
      <c r="FS74" s="180" t="s">
        <v>54</v>
      </c>
      <c r="FT74" s="180" t="s">
        <v>54</v>
      </c>
      <c r="FU74" s="180" t="s">
        <v>54</v>
      </c>
      <c r="FV74" s="180" t="s">
        <v>54</v>
      </c>
      <c r="FW74" s="180" t="s">
        <v>54</v>
      </c>
      <c r="FX74" s="180" t="s">
        <v>54</v>
      </c>
      <c r="FY74" s="180" t="s">
        <v>54</v>
      </c>
      <c r="FZ74" s="180" t="s">
        <v>54</v>
      </c>
      <c r="GA74" s="180" t="s">
        <v>54</v>
      </c>
      <c r="GB74" s="180" t="s">
        <v>54</v>
      </c>
      <c r="GC74" s="180" t="s">
        <v>54</v>
      </c>
      <c r="GD74" s="180" t="s">
        <v>54</v>
      </c>
      <c r="GE74" s="180" t="s">
        <v>54</v>
      </c>
      <c r="GF74" s="180" t="s">
        <v>54</v>
      </c>
      <c r="GG74" s="180" t="s">
        <v>54</v>
      </c>
      <c r="GH74" s="180" t="s">
        <v>54</v>
      </c>
      <c r="GI74" s="180" t="s">
        <v>54</v>
      </c>
      <c r="GJ74" s="180" t="s">
        <v>54</v>
      </c>
      <c r="GK74" s="180" t="s">
        <v>54</v>
      </c>
      <c r="GL74" s="180" t="s">
        <v>54</v>
      </c>
      <c r="GM74" s="180" t="s">
        <v>54</v>
      </c>
      <c r="GN74" s="180" t="s">
        <v>54</v>
      </c>
      <c r="GO74" s="180" t="s">
        <v>54</v>
      </c>
      <c r="GP74" s="180" t="s">
        <v>54</v>
      </c>
      <c r="GQ74" s="180" t="s">
        <v>54</v>
      </c>
      <c r="GR74" s="180" t="s">
        <v>54</v>
      </c>
      <c r="GS74" s="180" t="s">
        <v>54</v>
      </c>
      <c r="GT74" s="180" t="s">
        <v>54</v>
      </c>
      <c r="GU74" s="180" t="s">
        <v>54</v>
      </c>
      <c r="GV74" s="180" t="s">
        <v>54</v>
      </c>
      <c r="GW74" s="180" t="s">
        <v>54</v>
      </c>
      <c r="GX74" s="180" t="s">
        <v>54</v>
      </c>
      <c r="GY74" s="180" t="s">
        <v>54</v>
      </c>
      <c r="GZ74" s="180" t="s">
        <v>54</v>
      </c>
      <c r="HA74" s="180" t="s">
        <v>54</v>
      </c>
      <c r="HB74" s="180" t="s">
        <v>54</v>
      </c>
      <c r="HC74" s="180" t="s">
        <v>54</v>
      </c>
      <c r="HD74" s="180" t="s">
        <v>54</v>
      </c>
      <c r="HE74" s="180" t="s">
        <v>54</v>
      </c>
      <c r="HF74" s="180" t="s">
        <v>54</v>
      </c>
      <c r="HG74" s="180" t="s">
        <v>54</v>
      </c>
      <c r="HH74" s="180" t="s">
        <v>54</v>
      </c>
      <c r="HI74" s="180" t="s">
        <v>54</v>
      </c>
      <c r="HJ74" s="180" t="s">
        <v>54</v>
      </c>
      <c r="HK74" s="180" t="s">
        <v>54</v>
      </c>
      <c r="HL74" s="180" t="s">
        <v>54</v>
      </c>
      <c r="HM74" s="180" t="s">
        <v>54</v>
      </c>
      <c r="HN74" s="180" t="s">
        <v>54</v>
      </c>
      <c r="HO74" s="180" t="s">
        <v>54</v>
      </c>
      <c r="HP74" s="180" t="s">
        <v>54</v>
      </c>
      <c r="HQ74" s="180" t="s">
        <v>54</v>
      </c>
      <c r="HR74" s="180" t="s">
        <v>54</v>
      </c>
      <c r="HS74" s="180" t="s">
        <v>54</v>
      </c>
      <c r="HT74" s="180" t="s">
        <v>54</v>
      </c>
      <c r="HU74" s="180" t="s">
        <v>54</v>
      </c>
      <c r="HV74" s="180" t="s">
        <v>54</v>
      </c>
      <c r="HW74" s="180" t="s">
        <v>54</v>
      </c>
      <c r="HX74" s="180" t="s">
        <v>54</v>
      </c>
      <c r="HY74" s="180" t="s">
        <v>54</v>
      </c>
      <c r="HZ74" s="180" t="s">
        <v>54</v>
      </c>
      <c r="IA74" s="180" t="s">
        <v>54</v>
      </c>
      <c r="IB74" s="180" t="s">
        <v>54</v>
      </c>
      <c r="IC74" s="180" t="s">
        <v>54</v>
      </c>
      <c r="ID74" s="180" t="s">
        <v>54</v>
      </c>
      <c r="IE74" s="180" t="s">
        <v>54</v>
      </c>
      <c r="IF74" s="180" t="s">
        <v>54</v>
      </c>
      <c r="IG74" s="180" t="s">
        <v>54</v>
      </c>
      <c r="IH74" s="180" t="s">
        <v>54</v>
      </c>
      <c r="II74" s="180" t="s">
        <v>54</v>
      </c>
      <c r="IJ74" s="180" t="s">
        <v>54</v>
      </c>
      <c r="IK74" s="180" t="s">
        <v>54</v>
      </c>
      <c r="IL74" s="180" t="s">
        <v>54</v>
      </c>
      <c r="IM74" s="180" t="s">
        <v>54</v>
      </c>
      <c r="IN74" s="180" t="s">
        <v>54</v>
      </c>
      <c r="IO74" s="180" t="s">
        <v>54</v>
      </c>
      <c r="IP74" s="180" t="s">
        <v>54</v>
      </c>
      <c r="IQ74" s="180" t="s">
        <v>54</v>
      </c>
      <c r="IR74" s="180" t="s">
        <v>54</v>
      </c>
      <c r="IS74" s="180" t="s">
        <v>54</v>
      </c>
    </row>
    <row r="75" spans="1:253" ht="12" customHeight="1"/>
    <row r="78" spans="1:253" s="181" customFormat="1">
      <c r="A78" s="149"/>
      <c r="B78" s="149"/>
      <c r="C78" s="147"/>
      <c r="D78" s="147"/>
      <c r="E78" s="147"/>
      <c r="F78" s="153"/>
      <c r="G78" s="149"/>
      <c r="H78" s="153"/>
      <c r="I78" s="153"/>
      <c r="J78" s="153"/>
      <c r="K78" s="153"/>
      <c r="L78" s="153"/>
    </row>
  </sheetData>
  <mergeCells count="90">
    <mergeCell ref="K30:K31"/>
    <mergeCell ref="L30:L31"/>
    <mergeCell ref="A34:F34"/>
    <mergeCell ref="F30:F31"/>
    <mergeCell ref="G30:G31"/>
    <mergeCell ref="H30:H31"/>
    <mergeCell ref="J30:J31"/>
    <mergeCell ref="I30:I31"/>
    <mergeCell ref="L26:L27"/>
    <mergeCell ref="F28:F29"/>
    <mergeCell ref="G28:G29"/>
    <mergeCell ref="H28:H29"/>
    <mergeCell ref="J28:J29"/>
    <mergeCell ref="K28:K29"/>
    <mergeCell ref="L28:L29"/>
    <mergeCell ref="I28:I29"/>
    <mergeCell ref="F26:F27"/>
    <mergeCell ref="G26:G27"/>
    <mergeCell ref="H26:H27"/>
    <mergeCell ref="J26:J27"/>
    <mergeCell ref="I26:I27"/>
    <mergeCell ref="K26:K27"/>
    <mergeCell ref="L22:L23"/>
    <mergeCell ref="F24:F25"/>
    <mergeCell ref="G24:G25"/>
    <mergeCell ref="H24:H25"/>
    <mergeCell ref="J24:J25"/>
    <mergeCell ref="K24:K25"/>
    <mergeCell ref="L24:L25"/>
    <mergeCell ref="I24:I25"/>
    <mergeCell ref="K22:K23"/>
    <mergeCell ref="F22:F23"/>
    <mergeCell ref="G22:G23"/>
    <mergeCell ref="H22:H23"/>
    <mergeCell ref="J22:J23"/>
    <mergeCell ref="I22:I23"/>
    <mergeCell ref="K18:K19"/>
    <mergeCell ref="L18:L19"/>
    <mergeCell ref="F20:F21"/>
    <mergeCell ref="G20:G21"/>
    <mergeCell ref="H20:H21"/>
    <mergeCell ref="J20:J21"/>
    <mergeCell ref="K20:K21"/>
    <mergeCell ref="L20:L21"/>
    <mergeCell ref="I20:I21"/>
    <mergeCell ref="I18:I19"/>
    <mergeCell ref="L12:L13"/>
    <mergeCell ref="I12:I13"/>
    <mergeCell ref="I14:I15"/>
    <mergeCell ref="F18:F19"/>
    <mergeCell ref="G18:G19"/>
    <mergeCell ref="H18:H19"/>
    <mergeCell ref="J18:J19"/>
    <mergeCell ref="K14:K15"/>
    <mergeCell ref="L14:L15"/>
    <mergeCell ref="F16:F17"/>
    <mergeCell ref="G16:G17"/>
    <mergeCell ref="H16:H17"/>
    <mergeCell ref="J16:J17"/>
    <mergeCell ref="K16:K17"/>
    <mergeCell ref="L16:L17"/>
    <mergeCell ref="I16:I17"/>
    <mergeCell ref="F14:F15"/>
    <mergeCell ref="G14:G15"/>
    <mergeCell ref="H14:H15"/>
    <mergeCell ref="J14:J15"/>
    <mergeCell ref="K10:K11"/>
    <mergeCell ref="F12:F13"/>
    <mergeCell ref="G12:G13"/>
    <mergeCell ref="H12:H13"/>
    <mergeCell ref="J12:J13"/>
    <mergeCell ref="K12:K13"/>
    <mergeCell ref="K8:K9"/>
    <mergeCell ref="L8:L9"/>
    <mergeCell ref="F10:F11"/>
    <mergeCell ref="G10:G11"/>
    <mergeCell ref="H10:H11"/>
    <mergeCell ref="J10:J11"/>
    <mergeCell ref="I10:I11"/>
    <mergeCell ref="L10:L11"/>
    <mergeCell ref="F8:F9"/>
    <mergeCell ref="G8:G9"/>
    <mergeCell ref="I8:I9"/>
    <mergeCell ref="H8:H9"/>
    <mergeCell ref="J8:J9"/>
    <mergeCell ref="F1:G1"/>
    <mergeCell ref="A6:B6"/>
    <mergeCell ref="F6:G6"/>
    <mergeCell ref="A7:B7"/>
    <mergeCell ref="F7:G7"/>
  </mergeCells>
  <phoneticPr fontId="53" type="noConversion"/>
  <pageMargins left="0.25" right="0.25" top="0.75" bottom="0.75" header="0.3" footer="0.3"/>
  <pageSetup scale="86" orientation="portrait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2"/>
  <sheetViews>
    <sheetView view="pageBreakPreview" topLeftCell="A2" zoomScale="85" zoomScaleNormal="85" zoomScaleSheetLayoutView="85" workbookViewId="0">
      <selection activeCell="G17" sqref="G17:G18"/>
    </sheetView>
  </sheetViews>
  <sheetFormatPr defaultColWidth="9" defaultRowHeight="12.6"/>
  <cols>
    <col min="1" max="1" width="34.21875" style="25" customWidth="1"/>
    <col min="2" max="3" width="9.88671875" style="26" customWidth="1"/>
    <col min="4" max="4" width="29.33203125" style="14" customWidth="1"/>
    <col min="5" max="5" width="10.109375" style="25" customWidth="1"/>
    <col min="6" max="6" width="8.33203125" style="25" hidden="1" customWidth="1"/>
    <col min="7" max="7" width="9.21875" style="14" customWidth="1"/>
    <col min="8" max="16384" width="9" style="25"/>
  </cols>
  <sheetData>
    <row r="1" spans="1:8" s="22" customFormat="1" ht="34.5" customHeight="1">
      <c r="A1" s="17"/>
      <c r="B1" s="43"/>
      <c r="C1" s="43"/>
    </row>
    <row r="2" spans="1:8" s="55" customFormat="1" ht="21" customHeight="1">
      <c r="A2" s="18" t="s">
        <v>122</v>
      </c>
      <c r="B2" s="17"/>
      <c r="C2" s="17"/>
      <c r="D2" s="342" t="s">
        <v>534</v>
      </c>
      <c r="E2" s="342"/>
      <c r="F2" s="342"/>
      <c r="G2" s="342"/>
      <c r="H2" s="342"/>
    </row>
    <row r="3" spans="1:8" s="55" customFormat="1" ht="15" customHeight="1">
      <c r="A3" s="3" t="s">
        <v>535</v>
      </c>
      <c r="B3" s="3"/>
      <c r="C3" s="3"/>
      <c r="D3" s="343" t="s">
        <v>536</v>
      </c>
      <c r="E3" s="343"/>
      <c r="F3" s="343"/>
      <c r="G3" s="343"/>
      <c r="H3" s="343"/>
    </row>
    <row r="4" spans="1:8" s="55" customFormat="1" ht="15" customHeight="1">
      <c r="A4" s="3" t="s">
        <v>537</v>
      </c>
      <c r="B4" s="3"/>
      <c r="C4" s="3"/>
      <c r="D4" s="344" t="s">
        <v>538</v>
      </c>
      <c r="E4" s="344"/>
      <c r="F4" s="344"/>
      <c r="G4" s="344"/>
      <c r="H4" s="3"/>
    </row>
    <row r="5" spans="1:8" s="55" customFormat="1" ht="15" customHeight="1">
      <c r="A5" s="16" t="s">
        <v>491</v>
      </c>
      <c r="B5"/>
      <c r="C5"/>
      <c r="D5"/>
      <c r="E5"/>
      <c r="F5"/>
      <c r="G5"/>
      <c r="H5"/>
    </row>
    <row r="6" spans="1:8" ht="18" customHeight="1">
      <c r="D6" s="14" t="s">
        <v>125</v>
      </c>
      <c r="G6" s="25"/>
    </row>
    <row r="7" spans="1:8" s="13" customFormat="1" ht="14.25" customHeight="1">
      <c r="A7" s="79" t="s">
        <v>127</v>
      </c>
      <c r="B7" s="6" t="s">
        <v>5</v>
      </c>
      <c r="C7" s="6" t="s">
        <v>233</v>
      </c>
      <c r="D7" s="191" t="s">
        <v>128</v>
      </c>
      <c r="E7" s="6" t="s">
        <v>7</v>
      </c>
      <c r="F7" s="6" t="s">
        <v>6</v>
      </c>
      <c r="G7" s="6" t="s">
        <v>539</v>
      </c>
    </row>
    <row r="8" spans="1:8" s="13" customFormat="1" ht="27.95" customHeight="1">
      <c r="A8" s="79" t="s">
        <v>130</v>
      </c>
      <c r="B8" s="8" t="s">
        <v>12</v>
      </c>
      <c r="C8" s="7" t="s">
        <v>13</v>
      </c>
      <c r="D8" s="192" t="s">
        <v>131</v>
      </c>
      <c r="E8" s="7" t="s">
        <v>12</v>
      </c>
      <c r="F8" s="7" t="s">
        <v>12</v>
      </c>
      <c r="G8" s="7" t="s">
        <v>13</v>
      </c>
    </row>
    <row r="9" spans="1:8" s="16" customFormat="1" ht="20.100000000000001" customHeight="1">
      <c r="A9" s="38" t="s">
        <v>540</v>
      </c>
      <c r="B9" s="206">
        <v>43618</v>
      </c>
      <c r="C9" s="206">
        <f t="shared" ref="C9" si="0">B9+3</f>
        <v>43621</v>
      </c>
      <c r="D9" s="267" t="s">
        <v>541</v>
      </c>
      <c r="E9" s="267">
        <f>B9+8</f>
        <v>43626</v>
      </c>
      <c r="F9" s="267">
        <f>B14+6</f>
        <v>43638</v>
      </c>
      <c r="G9" s="267">
        <f>B9+11</f>
        <v>43629</v>
      </c>
    </row>
    <row r="10" spans="1:8" s="16" customFormat="1" ht="20.100000000000001" customHeight="1">
      <c r="A10" s="38"/>
      <c r="B10" s="206"/>
      <c r="C10" s="206"/>
      <c r="D10" s="269"/>
      <c r="E10" s="269"/>
      <c r="F10" s="269"/>
      <c r="G10" s="269"/>
    </row>
    <row r="11" spans="1:8" s="16" customFormat="1" ht="20.100000000000001" customHeight="1">
      <c r="A11" s="189" t="s">
        <v>542</v>
      </c>
      <c r="B11" s="210">
        <v>43624</v>
      </c>
      <c r="C11" s="210">
        <f t="shared" ref="C11" si="1">B11+2</f>
        <v>43626</v>
      </c>
      <c r="D11" s="267" t="s">
        <v>543</v>
      </c>
      <c r="E11" s="267">
        <f>B12+8</f>
        <v>43633</v>
      </c>
      <c r="F11" s="267">
        <f>B16+6</f>
        <v>43645</v>
      </c>
      <c r="G11" s="267">
        <f>B12+11</f>
        <v>43636</v>
      </c>
    </row>
    <row r="12" spans="1:8" s="16" customFormat="1" ht="20.100000000000001" customHeight="1">
      <c r="A12" s="38" t="s">
        <v>544</v>
      </c>
      <c r="B12" s="206">
        <f>B9+7</f>
        <v>43625</v>
      </c>
      <c r="C12" s="206">
        <f t="shared" ref="C12" si="2">B12+3</f>
        <v>43628</v>
      </c>
      <c r="D12" s="269"/>
      <c r="E12" s="269"/>
      <c r="F12" s="269"/>
      <c r="G12" s="269"/>
    </row>
    <row r="13" spans="1:8" s="16" customFormat="1" ht="20.100000000000001" customHeight="1">
      <c r="A13" s="189" t="s">
        <v>545</v>
      </c>
      <c r="B13" s="210">
        <f t="shared" ref="B13:B29" si="3">B11+7</f>
        <v>43631</v>
      </c>
      <c r="C13" s="210">
        <f t="shared" ref="C13" si="4">B13+2</f>
        <v>43633</v>
      </c>
      <c r="D13" s="267" t="s">
        <v>546</v>
      </c>
      <c r="E13" s="267">
        <f>B14+9</f>
        <v>43641</v>
      </c>
      <c r="F13" s="267">
        <f>B18+6</f>
        <v>43651</v>
      </c>
      <c r="G13" s="267">
        <f>B14+12</f>
        <v>43644</v>
      </c>
    </row>
    <row r="14" spans="1:8" s="16" customFormat="1" ht="20.100000000000001" customHeight="1">
      <c r="A14" s="38" t="s">
        <v>547</v>
      </c>
      <c r="B14" s="206">
        <f t="shared" si="3"/>
        <v>43632</v>
      </c>
      <c r="C14" s="206">
        <f t="shared" ref="C14" si="5">B14+3</f>
        <v>43635</v>
      </c>
      <c r="D14" s="269"/>
      <c r="E14" s="269"/>
      <c r="F14" s="269"/>
      <c r="G14" s="269"/>
    </row>
    <row r="15" spans="1:8" s="16" customFormat="1" ht="20.100000000000001" customHeight="1">
      <c r="A15" s="189" t="s">
        <v>548</v>
      </c>
      <c r="B15" s="210">
        <f t="shared" si="3"/>
        <v>43638</v>
      </c>
      <c r="C15" s="210">
        <f t="shared" ref="C15" si="6">B15+2</f>
        <v>43640</v>
      </c>
      <c r="D15" s="267" t="s">
        <v>549</v>
      </c>
      <c r="E15" s="267">
        <f>B16+9</f>
        <v>43648</v>
      </c>
      <c r="F15" s="267">
        <f>B20+6</f>
        <v>43659</v>
      </c>
      <c r="G15" s="267">
        <f>B16+12</f>
        <v>43651</v>
      </c>
    </row>
    <row r="16" spans="1:8" s="16" customFormat="1" ht="20.100000000000001" customHeight="1">
      <c r="A16" s="38" t="s">
        <v>550</v>
      </c>
      <c r="B16" s="206">
        <f t="shared" si="3"/>
        <v>43639</v>
      </c>
      <c r="C16" s="206">
        <f t="shared" ref="C16" si="7">B16+3</f>
        <v>43642</v>
      </c>
      <c r="D16" s="269"/>
      <c r="E16" s="269"/>
      <c r="F16" s="269"/>
      <c r="G16" s="269"/>
    </row>
    <row r="17" spans="1:11" s="16" customFormat="1" ht="20.100000000000001" customHeight="1">
      <c r="A17" s="189" t="s">
        <v>551</v>
      </c>
      <c r="B17" s="210">
        <f t="shared" si="3"/>
        <v>43645</v>
      </c>
      <c r="C17" s="210">
        <f t="shared" ref="C17" si="8">B17+2</f>
        <v>43647</v>
      </c>
      <c r="D17" s="267" t="s">
        <v>552</v>
      </c>
      <c r="E17" s="267">
        <f t="shared" ref="E17" si="9">B18+9</f>
        <v>43654</v>
      </c>
      <c r="F17" s="267">
        <f t="shared" ref="F17" si="10">B22+6</f>
        <v>43666</v>
      </c>
      <c r="G17" s="267">
        <f t="shared" ref="G17" si="11">B18+12</f>
        <v>43657</v>
      </c>
    </row>
    <row r="18" spans="1:11" s="16" customFormat="1" ht="20.100000000000001" customHeight="1">
      <c r="A18" s="38" t="s">
        <v>553</v>
      </c>
      <c r="B18" s="206">
        <f>B16+6</f>
        <v>43645</v>
      </c>
      <c r="C18" s="206">
        <f t="shared" ref="C18" si="12">B18+3</f>
        <v>43648</v>
      </c>
      <c r="D18" s="269"/>
      <c r="E18" s="269"/>
      <c r="F18" s="269"/>
      <c r="G18" s="269"/>
    </row>
    <row r="19" spans="1:11" s="16" customFormat="1" ht="20.100000000000001" customHeight="1">
      <c r="A19" s="189" t="s">
        <v>554</v>
      </c>
      <c r="B19" s="210">
        <f t="shared" si="3"/>
        <v>43652</v>
      </c>
      <c r="C19" s="210">
        <f t="shared" ref="C19" si="13">B19+2</f>
        <v>43654</v>
      </c>
      <c r="D19" s="267" t="s">
        <v>555</v>
      </c>
      <c r="E19" s="267">
        <f t="shared" ref="E19" si="14">B20+9</f>
        <v>43662</v>
      </c>
      <c r="F19" s="267">
        <f t="shared" ref="F19" si="15">B24+6</f>
        <v>43673</v>
      </c>
      <c r="G19" s="267">
        <f t="shared" ref="G19" si="16">B20+12</f>
        <v>43665</v>
      </c>
    </row>
    <row r="20" spans="1:11" s="16" customFormat="1" ht="20.100000000000001" customHeight="1">
      <c r="A20" s="38" t="s">
        <v>556</v>
      </c>
      <c r="B20" s="206">
        <f>B18+8</f>
        <v>43653</v>
      </c>
      <c r="C20" s="206">
        <f t="shared" ref="C20" si="17">B20+3</f>
        <v>43656</v>
      </c>
      <c r="D20" s="269"/>
      <c r="E20" s="269"/>
      <c r="F20" s="269"/>
      <c r="G20" s="269"/>
    </row>
    <row r="21" spans="1:11" s="16" customFormat="1" ht="20.100000000000001" customHeight="1">
      <c r="A21" s="189" t="s">
        <v>557</v>
      </c>
      <c r="B21" s="210">
        <f t="shared" si="3"/>
        <v>43659</v>
      </c>
      <c r="C21" s="210">
        <f t="shared" ref="C21" si="18">B21+2</f>
        <v>43661</v>
      </c>
      <c r="D21" s="267" t="s">
        <v>558</v>
      </c>
      <c r="E21" s="267">
        <f t="shared" ref="E21" si="19">B22+9</f>
        <v>43669</v>
      </c>
      <c r="F21" s="267">
        <f t="shared" ref="F21" si="20">B26+6</f>
        <v>43680</v>
      </c>
      <c r="G21" s="267">
        <f t="shared" ref="G21" si="21">B22+12</f>
        <v>43672</v>
      </c>
    </row>
    <row r="22" spans="1:11" s="16" customFormat="1" ht="20.100000000000001" customHeight="1">
      <c r="A22" s="38" t="s">
        <v>559</v>
      </c>
      <c r="B22" s="206">
        <f>B20+7</f>
        <v>43660</v>
      </c>
      <c r="C22" s="206">
        <f t="shared" ref="C22" si="22">B22+3</f>
        <v>43663</v>
      </c>
      <c r="D22" s="269"/>
      <c r="E22" s="269"/>
      <c r="F22" s="269"/>
      <c r="G22" s="269"/>
    </row>
    <row r="23" spans="1:11" s="16" customFormat="1" ht="20.100000000000001" customHeight="1">
      <c r="A23" s="189" t="s">
        <v>560</v>
      </c>
      <c r="B23" s="210">
        <f t="shared" si="3"/>
        <v>43666</v>
      </c>
      <c r="C23" s="210">
        <f t="shared" ref="C23" si="23">B23+2</f>
        <v>43668</v>
      </c>
      <c r="D23" s="267" t="s">
        <v>561</v>
      </c>
      <c r="E23" s="267">
        <f t="shared" ref="E23" si="24">B24+9</f>
        <v>43676</v>
      </c>
      <c r="F23" s="267">
        <f t="shared" ref="F23" si="25">B28+6</f>
        <v>43687</v>
      </c>
      <c r="G23" s="267">
        <f t="shared" ref="G23" si="26">B24+12</f>
        <v>43679</v>
      </c>
    </row>
    <row r="24" spans="1:11" s="16" customFormat="1" ht="20.100000000000001" customHeight="1">
      <c r="A24" s="38" t="s">
        <v>562</v>
      </c>
      <c r="B24" s="206">
        <f t="shared" si="3"/>
        <v>43667</v>
      </c>
      <c r="C24" s="206">
        <f t="shared" ref="C24" si="27">B24+3</f>
        <v>43670</v>
      </c>
      <c r="D24" s="269"/>
      <c r="E24" s="269"/>
      <c r="F24" s="269"/>
      <c r="G24" s="269"/>
    </row>
    <row r="25" spans="1:11" s="16" customFormat="1" ht="20.100000000000001" customHeight="1">
      <c r="A25" s="189" t="s">
        <v>563</v>
      </c>
      <c r="B25" s="210">
        <f t="shared" si="3"/>
        <v>43673</v>
      </c>
      <c r="C25" s="210">
        <f t="shared" ref="C25" si="28">B25+2</f>
        <v>43675</v>
      </c>
      <c r="D25" s="267" t="s">
        <v>564</v>
      </c>
      <c r="E25" s="267">
        <f t="shared" ref="E25" si="29">B26+9</f>
        <v>43683</v>
      </c>
      <c r="F25" s="267" t="e">
        <f>#REF!+6</f>
        <v>#REF!</v>
      </c>
      <c r="G25" s="267">
        <f t="shared" ref="G25" si="30">B26+12</f>
        <v>43686</v>
      </c>
    </row>
    <row r="26" spans="1:11" s="16" customFormat="1" ht="20.100000000000001" customHeight="1">
      <c r="A26" s="38" t="s">
        <v>565</v>
      </c>
      <c r="B26" s="206">
        <f t="shared" si="3"/>
        <v>43674</v>
      </c>
      <c r="C26" s="206">
        <f t="shared" ref="C26" si="31">B26+3</f>
        <v>43677</v>
      </c>
      <c r="D26" s="269"/>
      <c r="E26" s="269"/>
      <c r="F26" s="269"/>
      <c r="G26" s="269"/>
    </row>
    <row r="27" spans="1:11" s="16" customFormat="1" ht="20.100000000000001" customHeight="1">
      <c r="A27" s="189" t="s">
        <v>566</v>
      </c>
      <c r="B27" s="210">
        <f t="shared" si="3"/>
        <v>43680</v>
      </c>
      <c r="C27" s="210">
        <f t="shared" ref="C27" si="32">B27+2</f>
        <v>43682</v>
      </c>
      <c r="D27" s="267" t="s">
        <v>567</v>
      </c>
      <c r="E27" s="267">
        <f t="shared" ref="E27" si="33">B28+9</f>
        <v>43690</v>
      </c>
      <c r="F27" s="267" t="e">
        <f>#REF!+6</f>
        <v>#REF!</v>
      </c>
      <c r="G27" s="267">
        <f t="shared" ref="G27" si="34">B28+12</f>
        <v>43693</v>
      </c>
    </row>
    <row r="28" spans="1:11" s="16" customFormat="1" ht="20.100000000000001" customHeight="1">
      <c r="A28" s="38" t="s">
        <v>568</v>
      </c>
      <c r="B28" s="206">
        <f t="shared" si="3"/>
        <v>43681</v>
      </c>
      <c r="C28" s="206">
        <f t="shared" ref="C28" si="35">B28+3</f>
        <v>43684</v>
      </c>
      <c r="D28" s="269"/>
      <c r="E28" s="269"/>
      <c r="F28" s="269"/>
      <c r="G28" s="269"/>
    </row>
    <row r="29" spans="1:11" s="16" customFormat="1" ht="20.100000000000001" hidden="1" customHeight="1">
      <c r="A29" s="189" t="s">
        <v>569</v>
      </c>
      <c r="B29" s="210">
        <f t="shared" si="3"/>
        <v>43687</v>
      </c>
      <c r="C29" s="210">
        <f t="shared" ref="C29" si="36">B29+2</f>
        <v>43689</v>
      </c>
      <c r="D29" s="267" t="s">
        <v>570</v>
      </c>
      <c r="E29" s="267">
        <f>B31+4</f>
        <v>4</v>
      </c>
      <c r="F29" s="267">
        <f>B31+6</f>
        <v>6</v>
      </c>
      <c r="G29" s="267">
        <f>B31+10</f>
        <v>10</v>
      </c>
    </row>
    <row r="30" spans="1:11" s="16" customFormat="1" ht="20.100000000000001" hidden="1" customHeight="1">
      <c r="A30" s="203" t="s">
        <v>571</v>
      </c>
      <c r="B30" s="203" t="e">
        <f>#REF!+7</f>
        <v>#REF!</v>
      </c>
      <c r="C30" s="203" t="e">
        <f>B30+2</f>
        <v>#REF!</v>
      </c>
      <c r="D30" s="269"/>
      <c r="E30" s="269"/>
      <c r="F30" s="269"/>
      <c r="G30" s="269"/>
    </row>
    <row r="31" spans="1:11" s="16" customFormat="1" ht="20.100000000000001" customHeight="1">
      <c r="A31" s="182"/>
      <c r="B31" s="182"/>
      <c r="C31" s="182"/>
      <c r="D31" s="194"/>
      <c r="E31" s="194"/>
      <c r="F31" s="194"/>
      <c r="G31" s="14"/>
    </row>
    <row r="32" spans="1:11" s="223" customFormat="1" ht="15">
      <c r="A32" s="182"/>
      <c r="B32" s="182"/>
      <c r="C32" s="182"/>
      <c r="D32" s="134"/>
      <c r="E32" s="134"/>
      <c r="F32" s="134"/>
      <c r="G32" s="134"/>
      <c r="H32" s="134"/>
      <c r="K32" s="64"/>
    </row>
    <row r="33" spans="1:12" s="213" customFormat="1" ht="15">
      <c r="A33" s="134" t="s">
        <v>344</v>
      </c>
      <c r="B33" s="134"/>
      <c r="C33" s="134"/>
      <c r="D33" s="135"/>
      <c r="E33" s="135"/>
      <c r="F33" s="135"/>
      <c r="G33" s="135"/>
      <c r="H33" s="135"/>
      <c r="I33" s="127"/>
      <c r="J33" s="127"/>
      <c r="K33" s="127"/>
    </row>
    <row r="34" spans="1:12" s="213" customFormat="1" ht="15">
      <c r="A34" s="134" t="s">
        <v>572</v>
      </c>
      <c r="B34" s="134"/>
      <c r="C34" s="135"/>
      <c r="D34" s="135"/>
      <c r="E34" s="135"/>
      <c r="F34" s="135"/>
      <c r="G34" s="135"/>
      <c r="H34" s="135"/>
      <c r="I34" s="127"/>
      <c r="J34" s="127"/>
      <c r="K34" s="127"/>
    </row>
    <row r="35" spans="1:12" s="213" customFormat="1" ht="15">
      <c r="A35" s="134" t="s">
        <v>573</v>
      </c>
      <c r="B35" s="134"/>
      <c r="C35" s="135"/>
      <c r="D35" s="135"/>
      <c r="E35" s="135"/>
      <c r="F35" s="135"/>
      <c r="G35" s="135"/>
      <c r="H35" s="135"/>
      <c r="I35" s="135"/>
      <c r="J35" s="135"/>
      <c r="K35" s="135"/>
      <c r="L35" s="135"/>
    </row>
    <row r="36" spans="1:12" s="213" customFormat="1" ht="15">
      <c r="A36" s="134" t="s">
        <v>574</v>
      </c>
      <c r="B36" s="134"/>
      <c r="C36" s="135"/>
      <c r="D36" s="216"/>
      <c r="E36" s="216"/>
      <c r="F36" s="216"/>
      <c r="G36" s="216"/>
      <c r="H36" s="216"/>
      <c r="I36" s="217"/>
      <c r="J36" s="217"/>
      <c r="K36" s="217"/>
    </row>
    <row r="37" spans="1:12" s="213" customFormat="1" ht="15">
      <c r="A37" s="215"/>
      <c r="B37" s="215"/>
      <c r="C37" s="216"/>
      <c r="D37" s="219"/>
      <c r="E37" s="219"/>
      <c r="F37" s="219"/>
      <c r="G37" s="219"/>
      <c r="H37" s="219"/>
      <c r="I37" s="219"/>
      <c r="J37" s="219"/>
      <c r="K37" s="219"/>
    </row>
    <row r="38" spans="1:12" s="213" customFormat="1" ht="15">
      <c r="A38" s="218" t="s">
        <v>575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</row>
    <row r="39" spans="1:12" s="213" customFormat="1" ht="15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1:12" s="213" customFormat="1" ht="15">
      <c r="A40" s="220" t="s">
        <v>576</v>
      </c>
      <c r="B40" s="219"/>
      <c r="C40" s="219"/>
      <c r="D40" s="217"/>
      <c r="E40" s="217"/>
      <c r="F40" s="217"/>
      <c r="G40" s="217"/>
      <c r="H40" s="217"/>
      <c r="I40" s="217"/>
      <c r="J40" s="217"/>
      <c r="K40" s="217"/>
    </row>
    <row r="41" spans="1:12" s="213" customFormat="1" ht="15">
      <c r="A41" s="217"/>
      <c r="B41" s="217"/>
      <c r="C41" s="217"/>
      <c r="D41" s="217"/>
      <c r="E41" s="221" t="s">
        <v>577</v>
      </c>
      <c r="F41" s="217"/>
      <c r="G41" s="217"/>
      <c r="H41" s="217"/>
      <c r="I41" s="217"/>
      <c r="J41" s="217"/>
      <c r="K41" s="217"/>
    </row>
    <row r="42" spans="1:12" s="213" customFormat="1" ht="15">
      <c r="A42" s="221" t="s">
        <v>578</v>
      </c>
      <c r="B42" s="217"/>
      <c r="C42" s="217"/>
      <c r="D42" s="219"/>
      <c r="E42" s="222" t="s">
        <v>579</v>
      </c>
      <c r="F42" s="219" t="s">
        <v>580</v>
      </c>
      <c r="G42" s="219"/>
      <c r="H42" s="219"/>
      <c r="I42" s="219"/>
      <c r="J42" s="219"/>
      <c r="K42" s="219"/>
    </row>
    <row r="43" spans="1:12" s="213" customFormat="1" ht="15">
      <c r="A43" s="222" t="s">
        <v>579</v>
      </c>
      <c r="B43" s="219" t="s">
        <v>581</v>
      </c>
      <c r="C43" s="219"/>
      <c r="D43" s="219"/>
      <c r="E43" s="222" t="s">
        <v>582</v>
      </c>
      <c r="F43" s="219" t="s">
        <v>580</v>
      </c>
      <c r="G43" s="219"/>
      <c r="H43" s="219"/>
      <c r="I43" s="219"/>
      <c r="J43" s="219"/>
      <c r="K43" s="219"/>
    </row>
    <row r="44" spans="1:12" s="213" customFormat="1" ht="15">
      <c r="A44" s="222" t="s">
        <v>582</v>
      </c>
      <c r="B44" s="219" t="s">
        <v>583</v>
      </c>
      <c r="C44" s="219"/>
      <c r="D44" s="219"/>
      <c r="E44" s="222" t="s">
        <v>584</v>
      </c>
      <c r="F44" s="219" t="s">
        <v>585</v>
      </c>
      <c r="G44" s="219"/>
      <c r="H44" s="219"/>
      <c r="I44" s="219"/>
      <c r="J44" s="219"/>
      <c r="K44" s="219"/>
    </row>
    <row r="45" spans="1:12" s="213" customFormat="1" ht="15">
      <c r="A45" s="222" t="s">
        <v>584</v>
      </c>
      <c r="B45" s="219" t="s">
        <v>586</v>
      </c>
      <c r="C45" s="219"/>
      <c r="D45" s="217"/>
      <c r="E45" s="221" t="s">
        <v>587</v>
      </c>
      <c r="F45" s="217"/>
      <c r="G45" s="217"/>
      <c r="H45" s="217"/>
      <c r="I45" s="217"/>
      <c r="J45" s="217"/>
      <c r="K45" s="217"/>
    </row>
    <row r="46" spans="1:12" s="213" customFormat="1" ht="15">
      <c r="A46" s="221" t="s">
        <v>588</v>
      </c>
      <c r="B46" s="217"/>
      <c r="C46" s="217"/>
      <c r="D46" s="219"/>
      <c r="E46" s="222" t="s">
        <v>579</v>
      </c>
      <c r="F46" s="219" t="s">
        <v>589</v>
      </c>
      <c r="G46" s="219"/>
      <c r="H46" s="219"/>
      <c r="I46" s="219"/>
      <c r="J46" s="219"/>
      <c r="K46" s="219"/>
    </row>
    <row r="47" spans="1:12" s="213" customFormat="1" ht="15">
      <c r="A47" s="222" t="s">
        <v>579</v>
      </c>
      <c r="B47" s="219" t="s">
        <v>590</v>
      </c>
      <c r="C47" s="219"/>
      <c r="D47" s="219"/>
      <c r="E47" s="222" t="s">
        <v>582</v>
      </c>
      <c r="F47" s="219" t="s">
        <v>589</v>
      </c>
      <c r="G47" s="219"/>
      <c r="H47" s="219"/>
      <c r="I47" s="219"/>
      <c r="J47" s="219"/>
      <c r="K47" s="219"/>
    </row>
    <row r="48" spans="1:12" s="213" customFormat="1" ht="15">
      <c r="A48" s="222" t="s">
        <v>582</v>
      </c>
      <c r="B48" s="219" t="s">
        <v>590</v>
      </c>
      <c r="C48" s="219"/>
      <c r="D48" s="219"/>
      <c r="E48" s="222" t="s">
        <v>584</v>
      </c>
      <c r="F48" s="219" t="s">
        <v>591</v>
      </c>
      <c r="G48" s="219"/>
      <c r="H48" s="219"/>
      <c r="I48" s="219"/>
      <c r="J48" s="219"/>
      <c r="K48" s="219"/>
    </row>
    <row r="49" spans="1:11" s="213" customFormat="1" ht="15">
      <c r="A49" s="222" t="s">
        <v>584</v>
      </c>
      <c r="B49" s="219" t="s">
        <v>592</v>
      </c>
      <c r="C49" s="219"/>
      <c r="D49" s="219"/>
      <c r="E49" s="219"/>
      <c r="F49" s="219"/>
      <c r="G49" s="219"/>
      <c r="H49" s="219"/>
      <c r="I49" s="219"/>
      <c r="J49" s="219"/>
      <c r="K49" s="219"/>
    </row>
    <row r="50" spans="1:11" s="213" customFormat="1" ht="15">
      <c r="A50" s="222"/>
      <c r="B50" s="219"/>
      <c r="C50" s="219"/>
      <c r="D50" s="219"/>
      <c r="E50" s="219"/>
      <c r="F50" s="219"/>
      <c r="G50" s="219"/>
      <c r="H50" s="219"/>
      <c r="I50" s="219"/>
      <c r="J50" s="219"/>
      <c r="K50" s="219"/>
    </row>
    <row r="51" spans="1:11" s="213" customFormat="1" ht="15">
      <c r="A51" s="222" t="s">
        <v>593</v>
      </c>
      <c r="B51" s="220" t="s">
        <v>594</v>
      </c>
      <c r="C51" s="219"/>
      <c r="D51" s="217"/>
      <c r="E51" s="217"/>
      <c r="F51" s="217"/>
      <c r="G51" s="217"/>
      <c r="H51" s="217"/>
      <c r="I51" s="217"/>
      <c r="J51" s="217"/>
      <c r="K51" s="217"/>
    </row>
    <row r="52" spans="1:11">
      <c r="A52" s="217"/>
      <c r="B52" s="217"/>
      <c r="C52" s="217"/>
    </row>
  </sheetData>
  <mergeCells count="47">
    <mergeCell ref="F9:F10"/>
    <mergeCell ref="G9:G10"/>
    <mergeCell ref="D11:D12"/>
    <mergeCell ref="E11:E12"/>
    <mergeCell ref="F11:F12"/>
    <mergeCell ref="D9:D10"/>
    <mergeCell ref="E9:E10"/>
    <mergeCell ref="D15:D16"/>
    <mergeCell ref="E15:E16"/>
    <mergeCell ref="F15:F16"/>
    <mergeCell ref="G15:G16"/>
    <mergeCell ref="G11:G12"/>
    <mergeCell ref="D13:D14"/>
    <mergeCell ref="E13:E14"/>
    <mergeCell ref="F13:F14"/>
    <mergeCell ref="G13:G14"/>
    <mergeCell ref="G23:G24"/>
    <mergeCell ref="F17:F18"/>
    <mergeCell ref="G17:G18"/>
    <mergeCell ref="D19:D20"/>
    <mergeCell ref="E19:E20"/>
    <mergeCell ref="F19:F20"/>
    <mergeCell ref="D17:D18"/>
    <mergeCell ref="E17:E18"/>
    <mergeCell ref="G19:G20"/>
    <mergeCell ref="D2:H2"/>
    <mergeCell ref="D3:H3"/>
    <mergeCell ref="D4:G4"/>
    <mergeCell ref="D27:D28"/>
    <mergeCell ref="E27:E28"/>
    <mergeCell ref="F27:F28"/>
    <mergeCell ref="D25:D26"/>
    <mergeCell ref="E25:E26"/>
    <mergeCell ref="F25:F26"/>
    <mergeCell ref="D21:D22"/>
    <mergeCell ref="E21:E22"/>
    <mergeCell ref="F21:F22"/>
    <mergeCell ref="G21:G22"/>
    <mergeCell ref="D23:D24"/>
    <mergeCell ref="E23:E24"/>
    <mergeCell ref="F23:F24"/>
    <mergeCell ref="D29:D30"/>
    <mergeCell ref="E29:E30"/>
    <mergeCell ref="F29:F30"/>
    <mergeCell ref="G29:G30"/>
    <mergeCell ref="G25:G26"/>
    <mergeCell ref="G27:G28"/>
  </mergeCells>
  <phoneticPr fontId="53" type="noConversion"/>
  <hyperlinks>
    <hyperlink ref="A40" r:id="rId1" xr:uid="{00000000-0004-0000-1000-000000000000}"/>
    <hyperlink ref="B51" r:id="rId2" xr:uid="{00000000-0004-0000-1000-000001000000}"/>
  </hyperlinks>
  <pageMargins left="0.7" right="0.7" top="0.75" bottom="0.75" header="0.3" footer="0.3"/>
  <pageSetup scale="61" orientation="portrait" r:id="rId3"/>
  <headerFooter alignWithMargins="0"/>
  <colBreaks count="1" manualBreakCount="1">
    <brk id="10" max="92" man="1"/>
  </colBreak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51"/>
  <sheetViews>
    <sheetView workbookViewId="0">
      <selection activeCell="A31" sqref="A31:XFD31"/>
    </sheetView>
  </sheetViews>
  <sheetFormatPr defaultRowHeight="15"/>
  <cols>
    <col min="1" max="1" width="24.109375" customWidth="1"/>
    <col min="4" max="4" width="20.33203125" customWidth="1"/>
  </cols>
  <sheetData>
    <row r="1" spans="1:6" ht="30.75" customHeight="1">
      <c r="A1" s="18" t="s">
        <v>122</v>
      </c>
      <c r="B1" s="17"/>
      <c r="C1" s="17"/>
      <c r="D1" s="17"/>
      <c r="E1" s="17"/>
      <c r="F1" s="201"/>
    </row>
    <row r="2" spans="1:6">
      <c r="A2" s="3" t="s">
        <v>487</v>
      </c>
      <c r="B2" s="3"/>
      <c r="C2" s="3"/>
      <c r="D2" s="3"/>
      <c r="E2" s="3"/>
      <c r="F2" s="39"/>
    </row>
    <row r="3" spans="1:6">
      <c r="A3" s="3" t="s">
        <v>489</v>
      </c>
      <c r="B3" s="3"/>
      <c r="C3" s="3"/>
      <c r="D3" s="3"/>
      <c r="E3" s="3"/>
      <c r="F3" s="3"/>
    </row>
    <row r="4" spans="1:6">
      <c r="A4" s="16" t="s">
        <v>491</v>
      </c>
      <c r="B4" s="17"/>
      <c r="C4" s="17"/>
      <c r="D4" s="17"/>
      <c r="E4" s="17"/>
      <c r="F4" s="1"/>
    </row>
    <row r="5" spans="1:6">
      <c r="A5" s="16"/>
      <c r="B5" s="346" t="s">
        <v>595</v>
      </c>
      <c r="C5" s="346"/>
      <c r="D5" s="204"/>
      <c r="E5" s="204"/>
      <c r="F5" s="1"/>
    </row>
    <row r="6" spans="1:6">
      <c r="A6" s="144" t="s">
        <v>4</v>
      </c>
      <c r="B6" s="47" t="s">
        <v>5</v>
      </c>
      <c r="C6" s="47" t="s">
        <v>57</v>
      </c>
      <c r="D6" s="144" t="s">
        <v>4</v>
      </c>
      <c r="E6" s="47" t="s">
        <v>57</v>
      </c>
      <c r="F6" s="47" t="s">
        <v>101</v>
      </c>
    </row>
    <row r="7" spans="1:6">
      <c r="A7" s="144" t="s">
        <v>130</v>
      </c>
      <c r="B7" s="47" t="s">
        <v>12</v>
      </c>
      <c r="C7" s="47" t="s">
        <v>13</v>
      </c>
      <c r="D7" s="144" t="s">
        <v>130</v>
      </c>
      <c r="E7" s="47" t="s">
        <v>12</v>
      </c>
      <c r="F7" s="47" t="s">
        <v>13</v>
      </c>
    </row>
    <row r="8" spans="1:6">
      <c r="A8" s="145" t="s">
        <v>596</v>
      </c>
      <c r="B8" s="38">
        <v>43510</v>
      </c>
      <c r="C8" s="38">
        <f t="shared" ref="C8" si="0">+B8+6</f>
        <v>43516</v>
      </c>
      <c r="D8" s="347" t="s">
        <v>597</v>
      </c>
      <c r="E8" s="347">
        <f>B8+8</f>
        <v>43518</v>
      </c>
      <c r="F8" s="347">
        <f>B8+9</f>
        <v>43519</v>
      </c>
    </row>
    <row r="9" spans="1:6">
      <c r="A9" s="190" t="s">
        <v>598</v>
      </c>
      <c r="B9" s="189">
        <v>43513</v>
      </c>
      <c r="C9" s="189">
        <f t="shared" ref="C9:C23" si="1">+B9+4</f>
        <v>43517</v>
      </c>
      <c r="D9" s="348"/>
      <c r="E9" s="348"/>
      <c r="F9" s="348"/>
    </row>
    <row r="10" spans="1:6">
      <c r="A10" s="145" t="s">
        <v>599</v>
      </c>
      <c r="B10" s="38">
        <f t="shared" ref="B10:B27" si="2">B8+7</f>
        <v>43517</v>
      </c>
      <c r="C10" s="38">
        <f t="shared" ref="C10" si="3">+B10+6</f>
        <v>43523</v>
      </c>
      <c r="D10" s="347" t="s">
        <v>600</v>
      </c>
      <c r="E10" s="347">
        <f>B10+7</f>
        <v>43524</v>
      </c>
      <c r="F10" s="347">
        <f>B10+8</f>
        <v>43525</v>
      </c>
    </row>
    <row r="11" spans="1:6">
      <c r="A11" s="190" t="s">
        <v>601</v>
      </c>
      <c r="B11" s="189">
        <f>B9+8</f>
        <v>43521</v>
      </c>
      <c r="C11" s="189">
        <f t="shared" si="1"/>
        <v>43525</v>
      </c>
      <c r="D11" s="348"/>
      <c r="E11" s="348"/>
      <c r="F11" s="348"/>
    </row>
    <row r="12" spans="1:6">
      <c r="A12" s="145" t="s">
        <v>602</v>
      </c>
      <c r="B12" s="38">
        <f t="shared" si="2"/>
        <v>43524</v>
      </c>
      <c r="C12" s="38">
        <f t="shared" ref="C12" si="4">+B12+6</f>
        <v>43530</v>
      </c>
      <c r="D12" s="347" t="s">
        <v>603</v>
      </c>
      <c r="E12" s="347">
        <f>B12+6</f>
        <v>43530</v>
      </c>
      <c r="F12" s="347">
        <f>B12+8</f>
        <v>43532</v>
      </c>
    </row>
    <row r="13" spans="1:6">
      <c r="A13" s="190" t="s">
        <v>604</v>
      </c>
      <c r="B13" s="189">
        <f t="shared" si="2"/>
        <v>43528</v>
      </c>
      <c r="C13" s="189">
        <f t="shared" si="1"/>
        <v>43532</v>
      </c>
      <c r="D13" s="348"/>
      <c r="E13" s="348"/>
      <c r="F13" s="348"/>
    </row>
    <row r="14" spans="1:6">
      <c r="A14" s="145" t="s">
        <v>605</v>
      </c>
      <c r="B14" s="38">
        <f t="shared" si="2"/>
        <v>43531</v>
      </c>
      <c r="C14" s="38">
        <f t="shared" ref="C14" si="5">+B14+6</f>
        <v>43537</v>
      </c>
      <c r="D14" s="347" t="s">
        <v>606</v>
      </c>
      <c r="E14" s="347">
        <f t="shared" ref="E14" si="6">B14+6</f>
        <v>43537</v>
      </c>
      <c r="F14" s="347">
        <f t="shared" ref="F14" si="7">B14+8</f>
        <v>43539</v>
      </c>
    </row>
    <row r="15" spans="1:6">
      <c r="A15" s="190" t="s">
        <v>607</v>
      </c>
      <c r="B15" s="189">
        <f t="shared" si="2"/>
        <v>43535</v>
      </c>
      <c r="C15" s="189">
        <f t="shared" si="1"/>
        <v>43539</v>
      </c>
      <c r="D15" s="348"/>
      <c r="E15" s="348"/>
      <c r="F15" s="348"/>
    </row>
    <row r="16" spans="1:6">
      <c r="A16" s="145" t="s">
        <v>608</v>
      </c>
      <c r="B16" s="38">
        <f t="shared" si="2"/>
        <v>43538</v>
      </c>
      <c r="C16" s="38">
        <f t="shared" ref="C16" si="8">+B16+6</f>
        <v>43544</v>
      </c>
      <c r="D16" s="347" t="s">
        <v>609</v>
      </c>
      <c r="E16" s="347">
        <f t="shared" ref="E16" si="9">B16+6</f>
        <v>43544</v>
      </c>
      <c r="F16" s="347">
        <f t="shared" ref="F16" si="10">B16+8</f>
        <v>43546</v>
      </c>
    </row>
    <row r="17" spans="1:11">
      <c r="A17" s="190" t="s">
        <v>610</v>
      </c>
      <c r="B17" s="189">
        <f t="shared" si="2"/>
        <v>43542</v>
      </c>
      <c r="C17" s="189">
        <f t="shared" si="1"/>
        <v>43546</v>
      </c>
      <c r="D17" s="348"/>
      <c r="E17" s="348"/>
      <c r="F17" s="348"/>
    </row>
    <row r="18" spans="1:11">
      <c r="A18" s="145" t="s">
        <v>611</v>
      </c>
      <c r="B18" s="38">
        <f t="shared" si="2"/>
        <v>43545</v>
      </c>
      <c r="C18" s="38">
        <f t="shared" ref="C18" si="11">+B18+6</f>
        <v>43551</v>
      </c>
      <c r="D18" s="347" t="s">
        <v>612</v>
      </c>
      <c r="E18" s="347">
        <f t="shared" ref="E18" si="12">B18+6</f>
        <v>43551</v>
      </c>
      <c r="F18" s="347">
        <f t="shared" ref="F18" si="13">B18+8</f>
        <v>43553</v>
      </c>
    </row>
    <row r="19" spans="1:11">
      <c r="A19" s="190" t="s">
        <v>613</v>
      </c>
      <c r="B19" s="189">
        <f t="shared" si="2"/>
        <v>43549</v>
      </c>
      <c r="C19" s="189">
        <f t="shared" si="1"/>
        <v>43553</v>
      </c>
      <c r="D19" s="348"/>
      <c r="E19" s="348"/>
      <c r="F19" s="348"/>
    </row>
    <row r="20" spans="1:11">
      <c r="A20" s="145" t="s">
        <v>614</v>
      </c>
      <c r="B20" s="38">
        <f t="shared" si="2"/>
        <v>43552</v>
      </c>
      <c r="C20" s="38">
        <f t="shared" ref="C20" si="14">+B20+6</f>
        <v>43558</v>
      </c>
      <c r="D20" s="347" t="s">
        <v>615</v>
      </c>
      <c r="E20" s="347">
        <f t="shared" ref="E20" si="15">B20+6</f>
        <v>43558</v>
      </c>
      <c r="F20" s="347">
        <f t="shared" ref="F20" si="16">B20+8</f>
        <v>43560</v>
      </c>
    </row>
    <row r="21" spans="1:11">
      <c r="A21" s="190" t="s">
        <v>616</v>
      </c>
      <c r="B21" s="189">
        <f t="shared" si="2"/>
        <v>43556</v>
      </c>
      <c r="C21" s="189">
        <f t="shared" si="1"/>
        <v>43560</v>
      </c>
      <c r="D21" s="348"/>
      <c r="E21" s="348"/>
      <c r="F21" s="348"/>
    </row>
    <row r="22" spans="1:11">
      <c r="A22" s="145" t="s">
        <v>617</v>
      </c>
      <c r="B22" s="38">
        <f t="shared" si="2"/>
        <v>43559</v>
      </c>
      <c r="C22" s="38">
        <f t="shared" ref="C22" si="17">+B22+6</f>
        <v>43565</v>
      </c>
      <c r="D22" s="347" t="s">
        <v>618</v>
      </c>
      <c r="E22" s="347">
        <f t="shared" ref="E22" si="18">B22+6</f>
        <v>43565</v>
      </c>
      <c r="F22" s="347">
        <f t="shared" ref="F22" si="19">B22+8</f>
        <v>43567</v>
      </c>
    </row>
    <row r="23" spans="1:11">
      <c r="A23" s="190" t="s">
        <v>619</v>
      </c>
      <c r="B23" s="189">
        <f t="shared" si="2"/>
        <v>43563</v>
      </c>
      <c r="C23" s="189">
        <f t="shared" si="1"/>
        <v>43567</v>
      </c>
      <c r="D23" s="348"/>
      <c r="E23" s="348"/>
      <c r="F23" s="348"/>
    </row>
    <row r="24" spans="1:11">
      <c r="A24" s="145" t="s">
        <v>620</v>
      </c>
      <c r="B24" s="38">
        <f>B22+7</f>
        <v>43566</v>
      </c>
      <c r="C24" s="38">
        <f>+B24+6</f>
        <v>43572</v>
      </c>
      <c r="D24" s="347" t="s">
        <v>621</v>
      </c>
      <c r="E24" s="347">
        <f t="shared" ref="E24" si="20">B24+6</f>
        <v>43572</v>
      </c>
      <c r="F24" s="347">
        <f t="shared" ref="F24" si="21">B24+8</f>
        <v>43574</v>
      </c>
    </row>
    <row r="25" spans="1:11">
      <c r="A25" s="190" t="s">
        <v>622</v>
      </c>
      <c r="B25" s="189">
        <f t="shared" si="2"/>
        <v>43570</v>
      </c>
      <c r="C25" s="189">
        <f t="shared" ref="C25" si="22">+B25+4</f>
        <v>43574</v>
      </c>
      <c r="D25" s="348"/>
      <c r="E25" s="348"/>
      <c r="F25" s="348"/>
    </row>
    <row r="26" spans="1:11">
      <c r="A26" s="145" t="s">
        <v>623</v>
      </c>
      <c r="B26" s="38">
        <f>B24+7</f>
        <v>43573</v>
      </c>
      <c r="C26" s="38">
        <f>+B26+6</f>
        <v>43579</v>
      </c>
      <c r="D26" s="347" t="s">
        <v>624</v>
      </c>
      <c r="E26" s="347">
        <f t="shared" ref="E26" si="23">B26+6</f>
        <v>43579</v>
      </c>
      <c r="F26" s="347">
        <f t="shared" ref="F26" si="24">B26+8</f>
        <v>43581</v>
      </c>
    </row>
    <row r="27" spans="1:11">
      <c r="A27" s="190" t="s">
        <v>625</v>
      </c>
      <c r="B27" s="189">
        <f t="shared" si="2"/>
        <v>43577</v>
      </c>
      <c r="C27" s="189">
        <f t="shared" ref="C27" si="25">+B27+4</f>
        <v>43581</v>
      </c>
      <c r="D27" s="348"/>
      <c r="E27" s="348"/>
      <c r="F27" s="348"/>
    </row>
    <row r="28" spans="1:11">
      <c r="A28" s="40"/>
      <c r="B28" s="40"/>
      <c r="C28" s="40"/>
      <c r="D28" s="40"/>
      <c r="E28" s="40"/>
      <c r="F28" s="40"/>
    </row>
    <row r="29" spans="1:11">
      <c r="A29" s="40"/>
      <c r="B29" s="40"/>
      <c r="C29" s="40"/>
      <c r="D29" s="40"/>
      <c r="E29" s="40"/>
      <c r="F29" s="40"/>
    </row>
    <row r="30" spans="1:11">
      <c r="A30" s="9" t="s">
        <v>626</v>
      </c>
      <c r="B30" s="9"/>
      <c r="C30" s="9"/>
      <c r="D30" s="9"/>
      <c r="E30" s="9"/>
      <c r="F30" s="9"/>
    </row>
    <row r="31" spans="1:11">
      <c r="A31" s="9"/>
      <c r="B31" s="9"/>
      <c r="C31" s="9"/>
      <c r="D31" s="9"/>
      <c r="E31" s="9"/>
      <c r="F31" s="9"/>
    </row>
    <row r="32" spans="1:11" s="213" customFormat="1">
      <c r="A32" s="345" t="s">
        <v>344</v>
      </c>
      <c r="B32" s="345"/>
      <c r="C32" s="345"/>
      <c r="D32" s="345"/>
      <c r="E32" s="345"/>
      <c r="F32" s="345"/>
      <c r="G32" s="345"/>
      <c r="H32" s="345"/>
      <c r="K32" s="214"/>
    </row>
    <row r="33" spans="1:11" s="213" customFormat="1">
      <c r="A33" s="134" t="s">
        <v>572</v>
      </c>
      <c r="B33" s="134"/>
      <c r="C33" s="135"/>
      <c r="D33" s="135"/>
      <c r="E33" s="135"/>
      <c r="F33" s="135"/>
      <c r="G33" s="135"/>
      <c r="H33" s="135"/>
      <c r="I33" s="127"/>
      <c r="J33" s="127"/>
      <c r="K33" s="127"/>
    </row>
    <row r="34" spans="1:11" s="213" customFormat="1">
      <c r="A34" s="134" t="s">
        <v>573</v>
      </c>
      <c r="B34" s="134"/>
      <c r="C34" s="135"/>
      <c r="D34" s="135"/>
      <c r="E34" s="135"/>
      <c r="F34" s="135"/>
      <c r="G34" s="135"/>
      <c r="H34" s="135"/>
      <c r="I34" s="127"/>
      <c r="J34" s="127"/>
      <c r="K34" s="127"/>
    </row>
    <row r="35" spans="1:11" s="213" customFormat="1">
      <c r="A35" s="134" t="s">
        <v>574</v>
      </c>
      <c r="B35" s="134"/>
      <c r="C35" s="135"/>
      <c r="D35" s="135"/>
      <c r="E35" s="135"/>
      <c r="F35" s="135"/>
      <c r="G35" s="135"/>
      <c r="H35" s="135"/>
      <c r="I35" s="127"/>
      <c r="J35" s="127"/>
      <c r="K35" s="127"/>
    </row>
    <row r="36" spans="1:11" s="213" customFormat="1">
      <c r="A36" s="215"/>
      <c r="B36" s="215"/>
      <c r="C36" s="216"/>
      <c r="D36" s="216"/>
      <c r="E36" s="216"/>
      <c r="F36" s="216"/>
      <c r="G36" s="216"/>
      <c r="H36" s="216"/>
      <c r="I36" s="217"/>
      <c r="J36" s="217"/>
      <c r="K36" s="217"/>
    </row>
    <row r="37" spans="1:11" s="213" customFormat="1">
      <c r="A37" s="218" t="s">
        <v>575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</row>
    <row r="38" spans="1:11" s="213" customForma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</row>
    <row r="39" spans="1:11" s="213" customFormat="1">
      <c r="A39" s="220" t="s">
        <v>576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1:11" s="213" customFormat="1">
      <c r="A40" s="217"/>
      <c r="B40" s="217"/>
      <c r="C40" s="217"/>
      <c r="D40" s="217"/>
      <c r="E40" s="217"/>
      <c r="F40" s="217"/>
      <c r="G40" s="217"/>
      <c r="H40" s="217"/>
      <c r="I40" s="217"/>
      <c r="J40" s="217"/>
      <c r="K40" s="217"/>
    </row>
    <row r="41" spans="1:11" s="213" customFormat="1">
      <c r="A41" s="221" t="s">
        <v>578</v>
      </c>
      <c r="B41" s="217"/>
      <c r="C41" s="217"/>
      <c r="D41" s="217"/>
      <c r="E41" s="221" t="s">
        <v>577</v>
      </c>
      <c r="F41" s="217"/>
      <c r="G41" s="217"/>
      <c r="H41" s="217"/>
      <c r="I41" s="217"/>
      <c r="J41" s="217"/>
      <c r="K41" s="217"/>
    </row>
    <row r="42" spans="1:11" s="213" customFormat="1">
      <c r="A42" s="222" t="s">
        <v>579</v>
      </c>
      <c r="B42" s="219" t="s">
        <v>581</v>
      </c>
      <c r="C42" s="219"/>
      <c r="D42" s="219"/>
      <c r="E42" s="222" t="s">
        <v>579</v>
      </c>
      <c r="F42" s="219" t="s">
        <v>580</v>
      </c>
      <c r="G42" s="219"/>
      <c r="H42" s="219"/>
      <c r="I42" s="219"/>
      <c r="J42" s="219"/>
      <c r="K42" s="219"/>
    </row>
    <row r="43" spans="1:11" s="213" customFormat="1">
      <c r="A43" s="222" t="s">
        <v>582</v>
      </c>
      <c r="B43" s="219" t="s">
        <v>583</v>
      </c>
      <c r="C43" s="219"/>
      <c r="D43" s="219"/>
      <c r="E43" s="222" t="s">
        <v>582</v>
      </c>
      <c r="F43" s="219" t="s">
        <v>580</v>
      </c>
      <c r="G43" s="219"/>
      <c r="H43" s="219"/>
      <c r="I43" s="219"/>
      <c r="J43" s="219"/>
      <c r="K43" s="219"/>
    </row>
    <row r="44" spans="1:11" s="213" customFormat="1">
      <c r="A44" s="222" t="s">
        <v>584</v>
      </c>
      <c r="B44" s="219" t="s">
        <v>586</v>
      </c>
      <c r="C44" s="219"/>
      <c r="D44" s="219"/>
      <c r="E44" s="222" t="s">
        <v>584</v>
      </c>
      <c r="F44" s="219" t="s">
        <v>585</v>
      </c>
      <c r="G44" s="219"/>
      <c r="H44" s="219"/>
      <c r="I44" s="219"/>
      <c r="J44" s="219"/>
      <c r="K44" s="219"/>
    </row>
    <row r="45" spans="1:11" s="213" customFormat="1">
      <c r="A45" s="221" t="s">
        <v>588</v>
      </c>
      <c r="B45" s="217"/>
      <c r="C45" s="217"/>
      <c r="D45" s="217"/>
      <c r="E45" s="221" t="s">
        <v>587</v>
      </c>
      <c r="F45" s="217"/>
      <c r="G45" s="217"/>
      <c r="H45" s="217"/>
      <c r="I45" s="217"/>
      <c r="J45" s="217"/>
      <c r="K45" s="217"/>
    </row>
    <row r="46" spans="1:11" s="213" customFormat="1">
      <c r="A46" s="222" t="s">
        <v>579</v>
      </c>
      <c r="B46" s="219" t="s">
        <v>590</v>
      </c>
      <c r="C46" s="219"/>
      <c r="D46" s="219"/>
      <c r="E46" s="222" t="s">
        <v>579</v>
      </c>
      <c r="F46" s="219" t="s">
        <v>589</v>
      </c>
      <c r="G46" s="219"/>
      <c r="H46" s="219"/>
      <c r="I46" s="219"/>
      <c r="J46" s="219"/>
      <c r="K46" s="219"/>
    </row>
    <row r="47" spans="1:11" s="213" customFormat="1">
      <c r="A47" s="222" t="s">
        <v>582</v>
      </c>
      <c r="B47" s="219" t="s">
        <v>590</v>
      </c>
      <c r="C47" s="219"/>
      <c r="D47" s="219"/>
      <c r="E47" s="222" t="s">
        <v>582</v>
      </c>
      <c r="F47" s="219" t="s">
        <v>589</v>
      </c>
      <c r="G47" s="219"/>
      <c r="H47" s="219"/>
      <c r="I47" s="219"/>
      <c r="J47" s="219"/>
      <c r="K47" s="219"/>
    </row>
    <row r="48" spans="1:11" s="213" customFormat="1">
      <c r="A48" s="222" t="s">
        <v>584</v>
      </c>
      <c r="B48" s="219" t="s">
        <v>592</v>
      </c>
      <c r="C48" s="219"/>
      <c r="D48" s="219"/>
      <c r="E48" s="222" t="s">
        <v>584</v>
      </c>
      <c r="F48" s="219" t="s">
        <v>591</v>
      </c>
      <c r="G48" s="219"/>
      <c r="H48" s="219"/>
      <c r="I48" s="219"/>
      <c r="J48" s="219"/>
      <c r="K48" s="219"/>
    </row>
    <row r="49" spans="1:11" s="213" customFormat="1">
      <c r="A49" s="222"/>
      <c r="B49" s="219"/>
      <c r="C49" s="219"/>
      <c r="D49" s="219"/>
      <c r="E49" s="219"/>
      <c r="F49" s="219"/>
      <c r="G49" s="219"/>
      <c r="H49" s="219"/>
      <c r="I49" s="219"/>
      <c r="J49" s="219"/>
      <c r="K49" s="219"/>
    </row>
    <row r="50" spans="1:11" s="213" customFormat="1">
      <c r="A50" s="222" t="s">
        <v>593</v>
      </c>
      <c r="B50" s="220" t="s">
        <v>594</v>
      </c>
      <c r="C50" s="219"/>
      <c r="D50" s="219"/>
      <c r="E50" s="219"/>
      <c r="F50" s="219"/>
      <c r="G50" s="219"/>
      <c r="H50" s="219"/>
      <c r="I50" s="219"/>
      <c r="J50" s="219"/>
      <c r="K50" s="219"/>
    </row>
    <row r="51" spans="1:11" s="213" customFormat="1">
      <c r="A51" s="217"/>
      <c r="B51" s="217"/>
      <c r="C51" s="217"/>
      <c r="D51" s="217"/>
      <c r="E51" s="217"/>
      <c r="F51" s="217"/>
      <c r="G51" s="217"/>
      <c r="H51" s="217"/>
      <c r="I51" s="217"/>
      <c r="J51" s="217"/>
      <c r="K51" s="217"/>
    </row>
  </sheetData>
  <mergeCells count="32">
    <mergeCell ref="E24:E25"/>
    <mergeCell ref="F24:F25"/>
    <mergeCell ref="E26:E27"/>
    <mergeCell ref="F26:F27"/>
    <mergeCell ref="E18:E19"/>
    <mergeCell ref="F18:F19"/>
    <mergeCell ref="E20:E21"/>
    <mergeCell ref="F20:F21"/>
    <mergeCell ref="E22:E23"/>
    <mergeCell ref="F22:F23"/>
    <mergeCell ref="E12:E13"/>
    <mergeCell ref="F12:F13"/>
    <mergeCell ref="E14:E15"/>
    <mergeCell ref="F14:F15"/>
    <mergeCell ref="E16:E17"/>
    <mergeCell ref="F16:F17"/>
    <mergeCell ref="A32:H32"/>
    <mergeCell ref="B5:C5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E8:E9"/>
    <mergeCell ref="F8:F9"/>
    <mergeCell ref="E10:E11"/>
    <mergeCell ref="F10:F11"/>
  </mergeCells>
  <phoneticPr fontId="53" type="noConversion"/>
  <hyperlinks>
    <hyperlink ref="A39" r:id="rId1" xr:uid="{00000000-0004-0000-1100-000000000000}"/>
    <hyperlink ref="B50" r:id="rId2" xr:uid="{00000000-0004-0000-1100-000001000000}"/>
  </hyperlinks>
  <pageMargins left="0.7" right="0.7" top="0.75" bottom="0.75" header="0.3" footer="0.3"/>
  <pageSetup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54"/>
  <sheetViews>
    <sheetView topLeftCell="A25" zoomScale="85" zoomScaleNormal="85" workbookViewId="0">
      <selection activeCell="A34" sqref="A34:XFD39"/>
    </sheetView>
  </sheetViews>
  <sheetFormatPr defaultColWidth="9" defaultRowHeight="13.9"/>
  <cols>
    <col min="1" max="1" width="21.77734375" style="25" customWidth="1"/>
    <col min="2" max="2" width="8" style="26" customWidth="1"/>
    <col min="3" max="4" width="6.109375" style="26" customWidth="1"/>
    <col min="5" max="5" width="25.21875" style="48" customWidth="1"/>
    <col min="6" max="6" width="6.88671875" style="51" customWidth="1"/>
    <col min="7" max="12" width="6.88671875" style="25" customWidth="1"/>
    <col min="13" max="13" width="7.77734375" style="14" customWidth="1"/>
    <col min="14" max="16384" width="9" style="25"/>
  </cols>
  <sheetData>
    <row r="1" spans="1:19" ht="48" customHeight="1">
      <c r="A1" s="18" t="s">
        <v>122</v>
      </c>
      <c r="F1" s="49"/>
      <c r="G1" s="30"/>
      <c r="H1" s="30"/>
      <c r="I1" s="30"/>
      <c r="J1" s="30"/>
      <c r="K1" s="30"/>
      <c r="L1" s="30"/>
      <c r="M1" s="25"/>
    </row>
    <row r="2" spans="1:19" s="22" customFormat="1" ht="17.45">
      <c r="A2" s="3" t="s">
        <v>123</v>
      </c>
      <c r="B2" s="21"/>
      <c r="C2" s="21"/>
      <c r="D2" s="21"/>
      <c r="E2" s="49"/>
      <c r="F2" s="50"/>
      <c r="G2" s="23"/>
      <c r="H2" s="23"/>
      <c r="I2" s="31"/>
      <c r="J2" s="23"/>
      <c r="K2" s="23"/>
      <c r="L2" s="23"/>
    </row>
    <row r="3" spans="1:19" s="22" customFormat="1" ht="14.25" customHeight="1">
      <c r="A3" s="3" t="s">
        <v>126</v>
      </c>
      <c r="B3" s="21"/>
      <c r="C3" s="21"/>
      <c r="D3" s="21"/>
      <c r="E3" s="49"/>
      <c r="F3" s="49"/>
    </row>
    <row r="4" spans="1:19" ht="18" customHeight="1">
      <c r="F4" s="49"/>
      <c r="H4" s="349"/>
      <c r="I4" s="349"/>
      <c r="J4" s="349"/>
      <c r="K4" s="349"/>
      <c r="L4" s="349"/>
      <c r="M4" s="25"/>
    </row>
    <row r="5" spans="1:19" s="34" customFormat="1" ht="13.7" customHeight="1">
      <c r="A5" s="199" t="s">
        <v>127</v>
      </c>
      <c r="B5" s="183" t="s">
        <v>5</v>
      </c>
      <c r="C5" s="183" t="s">
        <v>627</v>
      </c>
      <c r="D5" s="183" t="s">
        <v>327</v>
      </c>
      <c r="E5" s="197" t="s">
        <v>128</v>
      </c>
      <c r="F5" s="183" t="s">
        <v>627</v>
      </c>
      <c r="G5" s="183" t="s">
        <v>327</v>
      </c>
      <c r="H5" s="183" t="s">
        <v>234</v>
      </c>
      <c r="I5" s="183" t="s">
        <v>235</v>
      </c>
      <c r="J5" s="183" t="s">
        <v>236</v>
      </c>
      <c r="K5" s="183" t="s">
        <v>216</v>
      </c>
      <c r="L5" s="183" t="s">
        <v>217</v>
      </c>
    </row>
    <row r="6" spans="1:19" s="34" customFormat="1" ht="13.7" customHeight="1">
      <c r="A6" s="199" t="s">
        <v>130</v>
      </c>
      <c r="B6" s="184" t="s">
        <v>12</v>
      </c>
      <c r="C6" s="184" t="s">
        <v>13</v>
      </c>
      <c r="D6" s="184" t="s">
        <v>13</v>
      </c>
      <c r="E6" s="198" t="s">
        <v>131</v>
      </c>
      <c r="F6" s="184" t="s">
        <v>12</v>
      </c>
      <c r="G6" s="184" t="s">
        <v>12</v>
      </c>
      <c r="H6" s="184" t="s">
        <v>13</v>
      </c>
      <c r="I6" s="184" t="s">
        <v>13</v>
      </c>
      <c r="J6" s="184" t="s">
        <v>13</v>
      </c>
      <c r="K6" s="184" t="s">
        <v>13</v>
      </c>
      <c r="L6" s="184" t="s">
        <v>13</v>
      </c>
    </row>
    <row r="7" spans="1:19" s="45" customFormat="1" ht="16.5" customHeight="1">
      <c r="A7" s="38" t="s">
        <v>628</v>
      </c>
      <c r="B7" s="38">
        <v>43430</v>
      </c>
      <c r="C7" s="38">
        <f>B7+1</f>
        <v>43431</v>
      </c>
      <c r="D7" s="38">
        <f t="shared" ref="D7" si="0">B7+3</f>
        <v>43433</v>
      </c>
      <c r="E7" s="185" t="s">
        <v>629</v>
      </c>
      <c r="F7" s="185">
        <f>B7+10</f>
        <v>43440</v>
      </c>
      <c r="G7" s="185">
        <f>B7+11</f>
        <v>43441</v>
      </c>
      <c r="H7" s="185">
        <f>B7+15</f>
        <v>43445</v>
      </c>
      <c r="I7" s="185">
        <f>B7+16</f>
        <v>43446</v>
      </c>
      <c r="J7" s="185">
        <f>B7+17</f>
        <v>43447</v>
      </c>
      <c r="K7" s="185">
        <f>B7+18</f>
        <v>43448</v>
      </c>
      <c r="L7" s="185">
        <f>B7+18</f>
        <v>43448</v>
      </c>
      <c r="M7" s="40" t="s">
        <v>630</v>
      </c>
    </row>
    <row r="8" spans="1:19" s="45" customFormat="1" ht="16.5" customHeight="1">
      <c r="A8" s="186" t="s">
        <v>631</v>
      </c>
      <c r="B8" s="38">
        <v>43433</v>
      </c>
      <c r="C8" s="38">
        <f>B8+2</f>
        <v>43435</v>
      </c>
      <c r="D8" s="38"/>
      <c r="E8" s="188" t="s">
        <v>632</v>
      </c>
      <c r="F8" s="188">
        <f>B7+10</f>
        <v>43440</v>
      </c>
      <c r="G8" s="188">
        <f>B7+12</f>
        <v>43442</v>
      </c>
      <c r="H8" s="188">
        <f>B7+17</f>
        <v>43447</v>
      </c>
      <c r="I8" s="188">
        <f>B7+18</f>
        <v>43448</v>
      </c>
      <c r="J8" s="188">
        <f>B7+19</f>
        <v>43449</v>
      </c>
      <c r="K8" s="188">
        <f>B7+20</f>
        <v>43450</v>
      </c>
      <c r="L8" s="188">
        <f>B7+20</f>
        <v>43450</v>
      </c>
      <c r="M8" s="40" t="s">
        <v>633</v>
      </c>
    </row>
    <row r="9" spans="1:19" s="45" customFormat="1" ht="16.5" customHeight="1">
      <c r="A9" s="38" t="s">
        <v>634</v>
      </c>
      <c r="B9" s="38">
        <f>B7+6</f>
        <v>43436</v>
      </c>
      <c r="C9" s="38">
        <f t="shared" ref="C9:C20" si="1">B9+2</f>
        <v>43438</v>
      </c>
      <c r="D9" s="38">
        <f t="shared" ref="D9" si="2">B9+3</f>
        <v>43439</v>
      </c>
      <c r="E9" s="185" t="s">
        <v>635</v>
      </c>
      <c r="F9" s="185">
        <f>B9+9</f>
        <v>43445</v>
      </c>
      <c r="G9" s="185">
        <f t="shared" ref="G9" si="3">B9+11</f>
        <v>43447</v>
      </c>
      <c r="H9" s="185">
        <f>B9+16</f>
        <v>43452</v>
      </c>
      <c r="I9" s="185">
        <f t="shared" ref="I9" si="4">B9+16</f>
        <v>43452</v>
      </c>
      <c r="J9" s="185">
        <f>B9+18</f>
        <v>43454</v>
      </c>
      <c r="K9" s="185">
        <f>B9+19</f>
        <v>43455</v>
      </c>
      <c r="L9" s="185">
        <f>B9+19</f>
        <v>43455</v>
      </c>
      <c r="M9" s="40" t="s">
        <v>630</v>
      </c>
    </row>
    <row r="10" spans="1:19" s="45" customFormat="1" ht="16.5" customHeight="1">
      <c r="A10" s="186" t="s">
        <v>636</v>
      </c>
      <c r="B10" s="38">
        <f>B8+7</f>
        <v>43440</v>
      </c>
      <c r="C10" s="38">
        <f t="shared" si="1"/>
        <v>43442</v>
      </c>
      <c r="D10" s="38"/>
      <c r="E10" s="188" t="s">
        <v>637</v>
      </c>
      <c r="F10" s="188">
        <f>B9+10</f>
        <v>43446</v>
      </c>
      <c r="G10" s="188">
        <f>B9+12</f>
        <v>43448</v>
      </c>
      <c r="H10" s="188">
        <f>B9+17</f>
        <v>43453</v>
      </c>
      <c r="I10" s="188">
        <f>B9+18</f>
        <v>43454</v>
      </c>
      <c r="J10" s="188">
        <f>B9+19</f>
        <v>43455</v>
      </c>
      <c r="K10" s="188">
        <f>B9+20</f>
        <v>43456</v>
      </c>
      <c r="L10" s="188">
        <f>C9+20</f>
        <v>43458</v>
      </c>
      <c r="M10" s="40" t="s">
        <v>633</v>
      </c>
    </row>
    <row r="11" spans="1:19" s="45" customFormat="1" ht="16.5" customHeight="1">
      <c r="A11" s="38" t="s">
        <v>638</v>
      </c>
      <c r="B11" s="38">
        <f t="shared" ref="B11:B31" si="5">B9+7</f>
        <v>43443</v>
      </c>
      <c r="C11" s="38">
        <f t="shared" si="1"/>
        <v>43445</v>
      </c>
      <c r="D11" s="38">
        <f t="shared" ref="D11" si="6">B11+3</f>
        <v>43446</v>
      </c>
      <c r="E11" s="185" t="s">
        <v>639</v>
      </c>
      <c r="F11" s="185">
        <f>B11+8</f>
        <v>43451</v>
      </c>
      <c r="G11" s="185">
        <f>B11+10</f>
        <v>43453</v>
      </c>
      <c r="H11" s="185">
        <f>B11+16</f>
        <v>43459</v>
      </c>
      <c r="I11" s="185">
        <f t="shared" ref="I11" si="7">B11+16</f>
        <v>43459</v>
      </c>
      <c r="J11" s="185">
        <f>B11+18</f>
        <v>43461</v>
      </c>
      <c r="K11" s="185">
        <f>B11+19</f>
        <v>43462</v>
      </c>
      <c r="L11" s="185">
        <f>B11+19</f>
        <v>43462</v>
      </c>
      <c r="M11" s="40" t="s">
        <v>630</v>
      </c>
    </row>
    <row r="12" spans="1:19" s="45" customFormat="1" ht="16.5" customHeight="1">
      <c r="A12" s="186" t="s">
        <v>640</v>
      </c>
      <c r="B12" s="38">
        <f t="shared" si="5"/>
        <v>43447</v>
      </c>
      <c r="C12" s="38">
        <f t="shared" si="1"/>
        <v>43449</v>
      </c>
      <c r="D12" s="38"/>
      <c r="E12" s="188" t="s">
        <v>641</v>
      </c>
      <c r="F12" s="188">
        <f>B11+10</f>
        <v>43453</v>
      </c>
      <c r="G12" s="188">
        <f>B11+12</f>
        <v>43455</v>
      </c>
      <c r="H12" s="188">
        <f>B11+17</f>
        <v>43460</v>
      </c>
      <c r="I12" s="188">
        <f>B11+18</f>
        <v>43461</v>
      </c>
      <c r="J12" s="188">
        <f>B11+19</f>
        <v>43462</v>
      </c>
      <c r="K12" s="188">
        <f>B11+20</f>
        <v>43463</v>
      </c>
      <c r="L12" s="188">
        <f>C11+20</f>
        <v>43465</v>
      </c>
      <c r="M12" s="40" t="s">
        <v>633</v>
      </c>
    </row>
    <row r="13" spans="1:19" s="45" customFormat="1" ht="16.5" customHeight="1">
      <c r="A13" s="38" t="s">
        <v>642</v>
      </c>
      <c r="B13" s="38">
        <f t="shared" si="5"/>
        <v>43450</v>
      </c>
      <c r="C13" s="38">
        <f t="shared" si="1"/>
        <v>43452</v>
      </c>
      <c r="D13" s="38">
        <f t="shared" ref="D13" si="8">B13+3</f>
        <v>43453</v>
      </c>
      <c r="E13" s="185" t="s">
        <v>643</v>
      </c>
      <c r="F13" s="185">
        <f>B13+9</f>
        <v>43459</v>
      </c>
      <c r="G13" s="185">
        <f t="shared" ref="G13" si="9">B13+10</f>
        <v>43460</v>
      </c>
      <c r="H13" s="185">
        <f t="shared" ref="H13" si="10">B13+16</f>
        <v>43466</v>
      </c>
      <c r="I13" s="185">
        <f t="shared" ref="I13" si="11">B13+16</f>
        <v>43466</v>
      </c>
      <c r="J13" s="185">
        <f t="shared" ref="J13" si="12">B13+18</f>
        <v>43468</v>
      </c>
      <c r="K13" s="185">
        <f t="shared" ref="K13" si="13">B13+19</f>
        <v>43469</v>
      </c>
      <c r="L13" s="185">
        <f t="shared" ref="L13" si="14">B13+19</f>
        <v>43469</v>
      </c>
      <c r="M13" s="40" t="s">
        <v>630</v>
      </c>
    </row>
    <row r="14" spans="1:19" s="45" customFormat="1" ht="16.5" customHeight="1">
      <c r="A14" s="186" t="s">
        <v>644</v>
      </c>
      <c r="B14" s="38">
        <f>B12+6</f>
        <v>43453</v>
      </c>
      <c r="C14" s="38">
        <f t="shared" si="1"/>
        <v>43455</v>
      </c>
      <c r="D14" s="38"/>
      <c r="E14" s="188" t="s">
        <v>645</v>
      </c>
      <c r="F14" s="188">
        <f>B13+10</f>
        <v>43460</v>
      </c>
      <c r="G14" s="188">
        <f>B13+12</f>
        <v>43462</v>
      </c>
      <c r="H14" s="188">
        <f>B13+17</f>
        <v>43467</v>
      </c>
      <c r="I14" s="188">
        <f>B13+18</f>
        <v>43468</v>
      </c>
      <c r="J14" s="188">
        <f>B13+19</f>
        <v>43469</v>
      </c>
      <c r="K14" s="188">
        <f>B13+20</f>
        <v>43470</v>
      </c>
      <c r="L14" s="188">
        <f>C13+20</f>
        <v>43472</v>
      </c>
      <c r="M14" s="40" t="s">
        <v>633</v>
      </c>
    </row>
    <row r="15" spans="1:19" ht="18.95" customHeight="1">
      <c r="A15" s="38" t="s">
        <v>646</v>
      </c>
      <c r="B15" s="38">
        <f t="shared" si="5"/>
        <v>43457</v>
      </c>
      <c r="C15" s="38">
        <f t="shared" si="1"/>
        <v>43459</v>
      </c>
      <c r="D15" s="38">
        <f t="shared" ref="D15" si="15">B15+3</f>
        <v>43460</v>
      </c>
      <c r="E15" s="185" t="s">
        <v>647</v>
      </c>
      <c r="F15" s="185">
        <f>B15+9</f>
        <v>43466</v>
      </c>
      <c r="G15" s="185">
        <f t="shared" ref="G15" si="16">B15+10</f>
        <v>43467</v>
      </c>
      <c r="H15" s="185">
        <f t="shared" ref="H15" si="17">B15+16</f>
        <v>43473</v>
      </c>
      <c r="I15" s="185">
        <f t="shared" ref="I15" si="18">B15+16</f>
        <v>43473</v>
      </c>
      <c r="J15" s="185">
        <f t="shared" ref="J15" si="19">B15+18</f>
        <v>43475</v>
      </c>
      <c r="K15" s="185">
        <f t="shared" ref="K15" si="20">B15+19</f>
        <v>43476</v>
      </c>
      <c r="L15" s="185">
        <f t="shared" ref="L15" si="21">B15+19</f>
        <v>43476</v>
      </c>
      <c r="M15" s="40" t="s">
        <v>630</v>
      </c>
      <c r="N15" s="44"/>
      <c r="O15" s="33"/>
      <c r="P15" s="33"/>
      <c r="Q15" s="33"/>
      <c r="R15" s="33"/>
      <c r="S15" s="14"/>
    </row>
    <row r="16" spans="1:19" ht="18.95" customHeight="1">
      <c r="A16" s="186" t="s">
        <v>648</v>
      </c>
      <c r="B16" s="38">
        <f>B14+8</f>
        <v>43461</v>
      </c>
      <c r="C16" s="38">
        <f t="shared" si="1"/>
        <v>43463</v>
      </c>
      <c r="D16" s="38"/>
      <c r="E16" s="188" t="s">
        <v>649</v>
      </c>
      <c r="F16" s="188">
        <f>B15+10</f>
        <v>43467</v>
      </c>
      <c r="G16" s="188">
        <f>B15+12</f>
        <v>43469</v>
      </c>
      <c r="H16" s="188">
        <f>B15+17</f>
        <v>43474</v>
      </c>
      <c r="I16" s="188">
        <f>B15+18</f>
        <v>43475</v>
      </c>
      <c r="J16" s="188">
        <f>B15+19</f>
        <v>43476</v>
      </c>
      <c r="K16" s="188">
        <f>B15+20</f>
        <v>43477</v>
      </c>
      <c r="L16" s="188">
        <f>C15+20</f>
        <v>43479</v>
      </c>
      <c r="M16" s="40" t="s">
        <v>633</v>
      </c>
      <c r="N16" s="44"/>
      <c r="O16" s="33"/>
      <c r="P16" s="33"/>
      <c r="Q16" s="33"/>
      <c r="R16" s="33"/>
      <c r="S16" s="14"/>
    </row>
    <row r="17" spans="1:21" ht="18.95" customHeight="1">
      <c r="A17" s="38" t="s">
        <v>650</v>
      </c>
      <c r="B17" s="38">
        <f t="shared" si="5"/>
        <v>43464</v>
      </c>
      <c r="C17" s="38">
        <f t="shared" si="1"/>
        <v>43466</v>
      </c>
      <c r="D17" s="38">
        <f t="shared" ref="D17" si="22">B17+3</f>
        <v>43467</v>
      </c>
      <c r="E17" s="185" t="s">
        <v>651</v>
      </c>
      <c r="F17" s="185">
        <f t="shared" ref="F17" si="23">B17+9</f>
        <v>43473</v>
      </c>
      <c r="G17" s="185">
        <f t="shared" ref="G17" si="24">B17+10</f>
        <v>43474</v>
      </c>
      <c r="H17" s="185">
        <f t="shared" ref="H17" si="25">B17+16</f>
        <v>43480</v>
      </c>
      <c r="I17" s="185">
        <f t="shared" ref="I17" si="26">B17+16</f>
        <v>43480</v>
      </c>
      <c r="J17" s="185">
        <f t="shared" ref="J17" si="27">B17+18</f>
        <v>43482</v>
      </c>
      <c r="K17" s="185">
        <f t="shared" ref="K17" si="28">B17+19</f>
        <v>43483</v>
      </c>
      <c r="L17" s="185">
        <f t="shared" ref="L17" si="29">B17+19</f>
        <v>43483</v>
      </c>
      <c r="M17" s="40" t="s">
        <v>630</v>
      </c>
      <c r="N17" s="35"/>
      <c r="S17" s="14"/>
    </row>
    <row r="18" spans="1:21" ht="18.95" customHeight="1">
      <c r="A18" s="186" t="s">
        <v>648</v>
      </c>
      <c r="B18" s="38">
        <f>B16+8</f>
        <v>43469</v>
      </c>
      <c r="C18" s="38">
        <f t="shared" si="1"/>
        <v>43471</v>
      </c>
      <c r="D18" s="38"/>
      <c r="E18" s="188" t="s">
        <v>652</v>
      </c>
      <c r="F18" s="188">
        <f t="shared" ref="F18" si="30">B17+10</f>
        <v>43474</v>
      </c>
      <c r="G18" s="188">
        <f t="shared" ref="G18" si="31">B17+12</f>
        <v>43476</v>
      </c>
      <c r="H18" s="188">
        <f t="shared" ref="H18" si="32">B17+17</f>
        <v>43481</v>
      </c>
      <c r="I18" s="188">
        <f t="shared" ref="I18" si="33">B17+18</f>
        <v>43482</v>
      </c>
      <c r="J18" s="188">
        <f t="shared" ref="J18" si="34">B17+19</f>
        <v>43483</v>
      </c>
      <c r="K18" s="188">
        <f t="shared" ref="K18" si="35">B17+20</f>
        <v>43484</v>
      </c>
      <c r="L18" s="188">
        <f t="shared" ref="L18" si="36">C17+20</f>
        <v>43486</v>
      </c>
      <c r="M18" s="40" t="s">
        <v>633</v>
      </c>
      <c r="N18" s="33"/>
      <c r="S18" s="14"/>
    </row>
    <row r="19" spans="1:21" ht="18.95" customHeight="1">
      <c r="A19" s="38" t="s">
        <v>653</v>
      </c>
      <c r="B19" s="38">
        <f t="shared" si="5"/>
        <v>43471</v>
      </c>
      <c r="C19" s="38">
        <f t="shared" si="1"/>
        <v>43473</v>
      </c>
      <c r="D19" s="38">
        <f t="shared" ref="D19" si="37">B19+3</f>
        <v>43474</v>
      </c>
      <c r="E19" s="185" t="s">
        <v>654</v>
      </c>
      <c r="F19" s="185">
        <f t="shared" ref="F19" si="38">B19+9</f>
        <v>43480</v>
      </c>
      <c r="G19" s="185">
        <f t="shared" ref="G19" si="39">B19+10</f>
        <v>43481</v>
      </c>
      <c r="H19" s="185">
        <f t="shared" ref="H19" si="40">B19+16</f>
        <v>43487</v>
      </c>
      <c r="I19" s="185">
        <f t="shared" ref="I19" si="41">B19+16</f>
        <v>43487</v>
      </c>
      <c r="J19" s="185">
        <f t="shared" ref="J19" si="42">B19+18</f>
        <v>43489</v>
      </c>
      <c r="K19" s="185">
        <f t="shared" ref="K19" si="43">B19+19</f>
        <v>43490</v>
      </c>
      <c r="L19" s="185">
        <f t="shared" ref="L19" si="44">B19+19</f>
        <v>43490</v>
      </c>
      <c r="M19" s="40" t="s">
        <v>630</v>
      </c>
      <c r="N19" s="26"/>
      <c r="S19" s="14"/>
      <c r="T19" s="14"/>
      <c r="U19" s="14"/>
    </row>
    <row r="20" spans="1:21" ht="18.95" customHeight="1">
      <c r="A20" s="186" t="s">
        <v>648</v>
      </c>
      <c r="B20" s="38">
        <f>B18+8</f>
        <v>43477</v>
      </c>
      <c r="C20" s="38">
        <f t="shared" si="1"/>
        <v>43479</v>
      </c>
      <c r="D20" s="38"/>
      <c r="E20" s="188" t="s">
        <v>655</v>
      </c>
      <c r="F20" s="188">
        <f t="shared" ref="F20" si="45">B19+10</f>
        <v>43481</v>
      </c>
      <c r="G20" s="188">
        <f t="shared" ref="G20" si="46">B19+12</f>
        <v>43483</v>
      </c>
      <c r="H20" s="188">
        <f t="shared" ref="H20" si="47">B19+17</f>
        <v>43488</v>
      </c>
      <c r="I20" s="188">
        <f t="shared" ref="I20" si="48">B19+18</f>
        <v>43489</v>
      </c>
      <c r="J20" s="188">
        <f t="shared" ref="J20" si="49">B19+19</f>
        <v>43490</v>
      </c>
      <c r="K20" s="188">
        <f t="shared" ref="K20" si="50">B19+20</f>
        <v>43491</v>
      </c>
      <c r="L20" s="188">
        <f t="shared" ref="L20" si="51">C19+20</f>
        <v>43493</v>
      </c>
      <c r="M20" s="40" t="s">
        <v>633</v>
      </c>
      <c r="N20" s="26"/>
      <c r="S20" s="14"/>
      <c r="T20" s="14"/>
      <c r="U20" s="14"/>
    </row>
    <row r="21" spans="1:21" ht="18.95" customHeight="1">
      <c r="A21" s="38" t="s">
        <v>656</v>
      </c>
      <c r="B21" s="38">
        <f t="shared" si="5"/>
        <v>43478</v>
      </c>
      <c r="C21" s="38">
        <f t="shared" ref="C21:C24" si="52">B21+2</f>
        <v>43480</v>
      </c>
      <c r="D21" s="38">
        <f t="shared" ref="D21" si="53">B21+3</f>
        <v>43481</v>
      </c>
      <c r="E21" s="185" t="s">
        <v>657</v>
      </c>
      <c r="F21" s="185">
        <f t="shared" ref="F21" si="54">B21+9</f>
        <v>43487</v>
      </c>
      <c r="G21" s="185">
        <f t="shared" ref="G21" si="55">B21+10</f>
        <v>43488</v>
      </c>
      <c r="H21" s="185">
        <f t="shared" ref="H21" si="56">B21+16</f>
        <v>43494</v>
      </c>
      <c r="I21" s="185">
        <f t="shared" ref="I21" si="57">B21+16</f>
        <v>43494</v>
      </c>
      <c r="J21" s="185">
        <f t="shared" ref="J21" si="58">B21+18</f>
        <v>43496</v>
      </c>
      <c r="K21" s="185">
        <f t="shared" ref="K21" si="59">B21+19</f>
        <v>43497</v>
      </c>
      <c r="L21" s="185">
        <f t="shared" ref="L21" si="60">B21+19</f>
        <v>43497</v>
      </c>
      <c r="M21" s="40" t="s">
        <v>630</v>
      </c>
      <c r="N21" s="26"/>
      <c r="S21" s="14"/>
      <c r="T21" s="14"/>
      <c r="U21" s="14"/>
    </row>
    <row r="22" spans="1:21" ht="18.95" customHeight="1">
      <c r="A22" s="186" t="s">
        <v>648</v>
      </c>
      <c r="B22" s="38">
        <f>B20+8</f>
        <v>43485</v>
      </c>
      <c r="C22" s="38">
        <f t="shared" si="52"/>
        <v>43487</v>
      </c>
      <c r="D22" s="38"/>
      <c r="E22" s="188" t="s">
        <v>658</v>
      </c>
      <c r="F22" s="188">
        <f t="shared" ref="F22" si="61">B21+10</f>
        <v>43488</v>
      </c>
      <c r="G22" s="188">
        <f t="shared" ref="G22" si="62">B21+12</f>
        <v>43490</v>
      </c>
      <c r="H22" s="188">
        <f t="shared" ref="H22" si="63">B21+17</f>
        <v>43495</v>
      </c>
      <c r="I22" s="188">
        <f t="shared" ref="I22" si="64">B21+18</f>
        <v>43496</v>
      </c>
      <c r="J22" s="188">
        <f t="shared" ref="J22" si="65">B21+19</f>
        <v>43497</v>
      </c>
      <c r="K22" s="188">
        <f t="shared" ref="K22" si="66">B21+20</f>
        <v>43498</v>
      </c>
      <c r="L22" s="188">
        <f t="shared" ref="L22" si="67">C21+20</f>
        <v>43500</v>
      </c>
      <c r="M22" s="40" t="s">
        <v>633</v>
      </c>
      <c r="N22" s="26"/>
      <c r="S22" s="14"/>
      <c r="T22" s="14"/>
      <c r="U22" s="14"/>
    </row>
    <row r="23" spans="1:21">
      <c r="A23" s="38" t="s">
        <v>442</v>
      </c>
      <c r="B23" s="38">
        <f t="shared" si="5"/>
        <v>43485</v>
      </c>
      <c r="C23" s="38">
        <f t="shared" si="52"/>
        <v>43487</v>
      </c>
      <c r="D23" s="38">
        <f t="shared" ref="D23" si="68">B23+3</f>
        <v>43488</v>
      </c>
      <c r="E23" s="185" t="s">
        <v>659</v>
      </c>
      <c r="F23" s="185">
        <f t="shared" ref="F23" si="69">B23+9</f>
        <v>43494</v>
      </c>
      <c r="G23" s="185">
        <f t="shared" ref="G23" si="70">B23+10</f>
        <v>43495</v>
      </c>
      <c r="H23" s="185">
        <f t="shared" ref="H23" si="71">B23+16</f>
        <v>43501</v>
      </c>
      <c r="I23" s="185">
        <f t="shared" ref="I23" si="72">B23+16</f>
        <v>43501</v>
      </c>
      <c r="J23" s="185">
        <f t="shared" ref="J23" si="73">B23+18</f>
        <v>43503</v>
      </c>
      <c r="K23" s="185">
        <f t="shared" ref="K23" si="74">B23+19</f>
        <v>43504</v>
      </c>
      <c r="L23" s="185">
        <f t="shared" ref="L23" si="75">B23+19</f>
        <v>43504</v>
      </c>
      <c r="M23" s="40" t="s">
        <v>630</v>
      </c>
    </row>
    <row r="24" spans="1:21">
      <c r="A24" s="186" t="s">
        <v>648</v>
      </c>
      <c r="B24" s="38">
        <f t="shared" ref="B24" si="76">B22+8</f>
        <v>43493</v>
      </c>
      <c r="C24" s="38">
        <f t="shared" si="52"/>
        <v>43495</v>
      </c>
      <c r="D24" s="38"/>
      <c r="E24" s="188" t="s">
        <v>660</v>
      </c>
      <c r="F24" s="188">
        <f t="shared" ref="F24" si="77">B23+10</f>
        <v>43495</v>
      </c>
      <c r="G24" s="188">
        <f t="shared" ref="G24" si="78">B23+12</f>
        <v>43497</v>
      </c>
      <c r="H24" s="188">
        <f t="shared" ref="H24" si="79">B23+17</f>
        <v>43502</v>
      </c>
      <c r="I24" s="188">
        <f t="shared" ref="I24" si="80">B23+18</f>
        <v>43503</v>
      </c>
      <c r="J24" s="188">
        <f t="shared" ref="J24" si="81">B23+19</f>
        <v>43504</v>
      </c>
      <c r="K24" s="188">
        <f t="shared" ref="K24" si="82">B23+20</f>
        <v>43505</v>
      </c>
      <c r="L24" s="188">
        <f t="shared" ref="L24" si="83">C23+20</f>
        <v>43507</v>
      </c>
      <c r="M24" s="40" t="s">
        <v>633</v>
      </c>
    </row>
    <row r="25" spans="1:21">
      <c r="A25" s="38" t="s">
        <v>661</v>
      </c>
      <c r="B25" s="38">
        <f t="shared" si="5"/>
        <v>43492</v>
      </c>
      <c r="C25" s="38">
        <f t="shared" ref="C25:C32" si="84">B25+2</f>
        <v>43494</v>
      </c>
      <c r="D25" s="38">
        <f t="shared" ref="D25" si="85">B25+3</f>
        <v>43495</v>
      </c>
      <c r="E25" s="185" t="s">
        <v>662</v>
      </c>
      <c r="F25" s="185">
        <f t="shared" ref="F25" si="86">B25+9</f>
        <v>43501</v>
      </c>
      <c r="G25" s="185">
        <f t="shared" ref="G25" si="87">B25+10</f>
        <v>43502</v>
      </c>
      <c r="H25" s="185">
        <f t="shared" ref="H25" si="88">B25+16</f>
        <v>43508</v>
      </c>
      <c r="I25" s="185">
        <f t="shared" ref="I25" si="89">B25+16</f>
        <v>43508</v>
      </c>
      <c r="J25" s="185">
        <f t="shared" ref="J25" si="90">B25+18</f>
        <v>43510</v>
      </c>
      <c r="K25" s="185">
        <f t="shared" ref="K25" si="91">B25+19</f>
        <v>43511</v>
      </c>
      <c r="L25" s="185">
        <f t="shared" ref="L25" si="92">B25+19</f>
        <v>43511</v>
      </c>
      <c r="M25" s="40" t="s">
        <v>630</v>
      </c>
    </row>
    <row r="26" spans="1:21">
      <c r="A26" s="186" t="s">
        <v>648</v>
      </c>
      <c r="B26" s="38">
        <f t="shared" ref="B26" si="93">B24+8</f>
        <v>43501</v>
      </c>
      <c r="C26" s="38">
        <f t="shared" si="84"/>
        <v>43503</v>
      </c>
      <c r="D26" s="38"/>
      <c r="E26" s="188" t="s">
        <v>663</v>
      </c>
      <c r="F26" s="188">
        <f t="shared" ref="F26" si="94">B25+10</f>
        <v>43502</v>
      </c>
      <c r="G26" s="188">
        <f t="shared" ref="G26" si="95">B25+12</f>
        <v>43504</v>
      </c>
      <c r="H26" s="188">
        <f t="shared" ref="H26" si="96">B25+17</f>
        <v>43509</v>
      </c>
      <c r="I26" s="188">
        <f t="shared" ref="I26" si="97">B25+18</f>
        <v>43510</v>
      </c>
      <c r="J26" s="188">
        <f t="shared" ref="J26" si="98">B25+19</f>
        <v>43511</v>
      </c>
      <c r="K26" s="188">
        <f t="shared" ref="K26" si="99">B25+20</f>
        <v>43512</v>
      </c>
      <c r="L26" s="188">
        <f t="shared" ref="L26" si="100">C25+20</f>
        <v>43514</v>
      </c>
      <c r="M26" s="40" t="s">
        <v>633</v>
      </c>
    </row>
    <row r="27" spans="1:21">
      <c r="A27" s="38" t="s">
        <v>664</v>
      </c>
      <c r="B27" s="38">
        <f t="shared" si="5"/>
        <v>43499</v>
      </c>
      <c r="C27" s="38">
        <f t="shared" si="84"/>
        <v>43501</v>
      </c>
      <c r="D27" s="38">
        <f t="shared" ref="D27" si="101">B27+3</f>
        <v>43502</v>
      </c>
      <c r="E27" s="185" t="s">
        <v>665</v>
      </c>
      <c r="F27" s="185">
        <f t="shared" ref="F27" si="102">B27+9</f>
        <v>43508</v>
      </c>
      <c r="G27" s="185">
        <f t="shared" ref="G27" si="103">B27+10</f>
        <v>43509</v>
      </c>
      <c r="H27" s="185">
        <f t="shared" ref="H27" si="104">B27+16</f>
        <v>43515</v>
      </c>
      <c r="I27" s="185">
        <f t="shared" ref="I27" si="105">B27+16</f>
        <v>43515</v>
      </c>
      <c r="J27" s="185">
        <f t="shared" ref="J27" si="106">B27+18</f>
        <v>43517</v>
      </c>
      <c r="K27" s="185">
        <f t="shared" ref="K27" si="107">B27+19</f>
        <v>43518</v>
      </c>
      <c r="L27" s="185">
        <f t="shared" ref="L27" si="108">B27+19</f>
        <v>43518</v>
      </c>
      <c r="M27" s="40" t="s">
        <v>630</v>
      </c>
    </row>
    <row r="28" spans="1:21">
      <c r="A28" s="186" t="s">
        <v>648</v>
      </c>
      <c r="B28" s="38">
        <f t="shared" ref="B28" si="109">B26+8</f>
        <v>43509</v>
      </c>
      <c r="C28" s="38">
        <f t="shared" si="84"/>
        <v>43511</v>
      </c>
      <c r="D28" s="38"/>
      <c r="E28" s="188" t="s">
        <v>666</v>
      </c>
      <c r="F28" s="188">
        <f t="shared" ref="F28" si="110">B27+10</f>
        <v>43509</v>
      </c>
      <c r="G28" s="188">
        <f t="shared" ref="G28" si="111">B27+12</f>
        <v>43511</v>
      </c>
      <c r="H28" s="188">
        <f t="shared" ref="H28" si="112">B27+17</f>
        <v>43516</v>
      </c>
      <c r="I28" s="188">
        <f t="shared" ref="I28" si="113">B27+18</f>
        <v>43517</v>
      </c>
      <c r="J28" s="188">
        <f t="shared" ref="J28" si="114">B27+19</f>
        <v>43518</v>
      </c>
      <c r="K28" s="188">
        <f t="shared" ref="K28" si="115">B27+20</f>
        <v>43519</v>
      </c>
      <c r="L28" s="188">
        <f t="shared" ref="L28" si="116">C27+20</f>
        <v>43521</v>
      </c>
      <c r="M28" s="40" t="s">
        <v>633</v>
      </c>
    </row>
    <row r="29" spans="1:21">
      <c r="A29" s="38" t="s">
        <v>667</v>
      </c>
      <c r="B29" s="38">
        <f t="shared" si="5"/>
        <v>43506</v>
      </c>
      <c r="C29" s="38">
        <f t="shared" si="84"/>
        <v>43508</v>
      </c>
      <c r="D29" s="38">
        <f t="shared" ref="D29" si="117">B29+3</f>
        <v>43509</v>
      </c>
      <c r="E29" s="185" t="s">
        <v>668</v>
      </c>
      <c r="F29" s="185">
        <f t="shared" ref="F29" si="118">B29+9</f>
        <v>43515</v>
      </c>
      <c r="G29" s="185">
        <f t="shared" ref="G29" si="119">B29+10</f>
        <v>43516</v>
      </c>
      <c r="H29" s="185">
        <f t="shared" ref="H29" si="120">B29+16</f>
        <v>43522</v>
      </c>
      <c r="I29" s="185">
        <f t="shared" ref="I29" si="121">B29+16</f>
        <v>43522</v>
      </c>
      <c r="J29" s="185">
        <f t="shared" ref="J29" si="122">B29+18</f>
        <v>43524</v>
      </c>
      <c r="K29" s="185">
        <f t="shared" ref="K29" si="123">B29+19</f>
        <v>43525</v>
      </c>
      <c r="L29" s="185">
        <f t="shared" ref="L29" si="124">B29+19</f>
        <v>43525</v>
      </c>
      <c r="M29" s="40" t="s">
        <v>630</v>
      </c>
    </row>
    <row r="30" spans="1:21">
      <c r="A30" s="186" t="s">
        <v>648</v>
      </c>
      <c r="B30" s="38">
        <f t="shared" ref="B30" si="125">B28+8</f>
        <v>43517</v>
      </c>
      <c r="C30" s="38">
        <f t="shared" si="84"/>
        <v>43519</v>
      </c>
      <c r="D30" s="38"/>
      <c r="E30" s="188" t="s">
        <v>641</v>
      </c>
      <c r="F30" s="188">
        <f t="shared" ref="F30" si="126">B29+10</f>
        <v>43516</v>
      </c>
      <c r="G30" s="188">
        <f t="shared" ref="G30" si="127">B29+12</f>
        <v>43518</v>
      </c>
      <c r="H30" s="188">
        <f t="shared" ref="H30" si="128">B29+17</f>
        <v>43523</v>
      </c>
      <c r="I30" s="188">
        <f t="shared" ref="I30" si="129">B29+18</f>
        <v>43524</v>
      </c>
      <c r="J30" s="188">
        <f t="shared" ref="J30" si="130">B29+19</f>
        <v>43525</v>
      </c>
      <c r="K30" s="188">
        <f t="shared" ref="K30" si="131">B29+20</f>
        <v>43526</v>
      </c>
      <c r="L30" s="188">
        <f t="shared" ref="L30" si="132">C29+20</f>
        <v>43528</v>
      </c>
      <c r="M30" s="40" t="s">
        <v>633</v>
      </c>
    </row>
    <row r="31" spans="1:21">
      <c r="A31" s="38" t="s">
        <v>669</v>
      </c>
      <c r="B31" s="38">
        <f t="shared" si="5"/>
        <v>43513</v>
      </c>
      <c r="C31" s="38">
        <f t="shared" si="84"/>
        <v>43515</v>
      </c>
      <c r="D31" s="38">
        <f t="shared" ref="D31" si="133">B31+3</f>
        <v>43516</v>
      </c>
      <c r="E31" s="185" t="s">
        <v>670</v>
      </c>
      <c r="F31" s="185">
        <f t="shared" ref="F31" si="134">B31+9</f>
        <v>43522</v>
      </c>
      <c r="G31" s="185">
        <f t="shared" ref="G31" si="135">B31+10</f>
        <v>43523</v>
      </c>
      <c r="H31" s="185">
        <f t="shared" ref="H31" si="136">B31+16</f>
        <v>43529</v>
      </c>
      <c r="I31" s="185">
        <f t="shared" ref="I31" si="137">B31+16</f>
        <v>43529</v>
      </c>
      <c r="J31" s="185">
        <f t="shared" ref="J31" si="138">B31+18</f>
        <v>43531</v>
      </c>
      <c r="K31" s="185">
        <f t="shared" ref="K31" si="139">B31+19</f>
        <v>43532</v>
      </c>
      <c r="L31" s="185">
        <f t="shared" ref="L31" si="140">B31+19</f>
        <v>43532</v>
      </c>
      <c r="M31" s="40" t="s">
        <v>630</v>
      </c>
    </row>
    <row r="32" spans="1:21">
      <c r="A32" s="186" t="s">
        <v>648</v>
      </c>
      <c r="B32" s="38">
        <f t="shared" ref="B32" si="141">B30+8</f>
        <v>43525</v>
      </c>
      <c r="C32" s="38">
        <f t="shared" si="84"/>
        <v>43527</v>
      </c>
      <c r="D32" s="38"/>
      <c r="E32" s="188" t="s">
        <v>645</v>
      </c>
      <c r="F32" s="188">
        <f t="shared" ref="F32" si="142">B31+10</f>
        <v>43523</v>
      </c>
      <c r="G32" s="188">
        <f t="shared" ref="G32" si="143">B31+12</f>
        <v>43525</v>
      </c>
      <c r="H32" s="188">
        <f t="shared" ref="H32" si="144">B31+17</f>
        <v>43530</v>
      </c>
      <c r="I32" s="188">
        <f t="shared" ref="I32" si="145">B31+18</f>
        <v>43531</v>
      </c>
      <c r="J32" s="188">
        <f t="shared" ref="J32" si="146">B31+19</f>
        <v>43532</v>
      </c>
      <c r="K32" s="188">
        <f t="shared" ref="K32:L32" si="147">B31+20</f>
        <v>43533</v>
      </c>
      <c r="L32" s="188">
        <f t="shared" si="147"/>
        <v>43535</v>
      </c>
      <c r="M32" s="40" t="s">
        <v>633</v>
      </c>
    </row>
    <row r="34" spans="1:13" s="52" customFormat="1" ht="13.7" customHeight="1">
      <c r="A34" s="25"/>
      <c r="B34" s="26"/>
      <c r="C34" s="26"/>
      <c r="D34" s="26"/>
      <c r="E34" s="48"/>
      <c r="F34" s="51"/>
      <c r="G34" s="25"/>
      <c r="H34" s="25"/>
      <c r="I34" s="25"/>
      <c r="J34" s="25"/>
      <c r="K34" s="25"/>
      <c r="L34" s="25"/>
      <c r="M34" s="14"/>
    </row>
    <row r="35" spans="1:13" s="213" customFormat="1" ht="15">
      <c r="A35" s="345" t="s">
        <v>344</v>
      </c>
      <c r="B35" s="345"/>
      <c r="C35" s="345"/>
      <c r="D35" s="345"/>
      <c r="E35" s="345"/>
      <c r="F35" s="345"/>
      <c r="G35" s="345"/>
      <c r="H35" s="345"/>
      <c r="K35" s="214"/>
    </row>
    <row r="36" spans="1:13" s="213" customFormat="1" ht="15">
      <c r="A36" s="134" t="s">
        <v>572</v>
      </c>
      <c r="B36" s="134"/>
      <c r="C36" s="135"/>
      <c r="D36" s="135"/>
      <c r="E36" s="135"/>
      <c r="F36" s="135"/>
      <c r="G36" s="135"/>
      <c r="H36" s="135"/>
      <c r="I36" s="127"/>
      <c r="J36" s="127"/>
      <c r="K36" s="127"/>
    </row>
    <row r="37" spans="1:13" s="213" customFormat="1" ht="15">
      <c r="A37" s="134" t="s">
        <v>573</v>
      </c>
      <c r="B37" s="134"/>
      <c r="C37" s="135"/>
      <c r="D37" s="135"/>
      <c r="E37" s="135"/>
      <c r="F37" s="135"/>
      <c r="G37" s="135"/>
      <c r="H37" s="135"/>
      <c r="I37" s="127"/>
      <c r="J37" s="127"/>
      <c r="K37" s="127"/>
    </row>
    <row r="38" spans="1:13" s="213" customFormat="1" ht="15">
      <c r="A38" s="134" t="s">
        <v>574</v>
      </c>
      <c r="B38" s="134"/>
      <c r="C38" s="135"/>
      <c r="D38" s="135"/>
      <c r="E38" s="135"/>
      <c r="F38" s="135"/>
      <c r="G38" s="135"/>
      <c r="H38" s="135"/>
      <c r="I38" s="127"/>
      <c r="J38" s="127"/>
      <c r="K38" s="127"/>
    </row>
    <row r="39" spans="1:13" s="213" customFormat="1" ht="15">
      <c r="A39" s="215"/>
      <c r="B39" s="215"/>
      <c r="C39" s="216"/>
      <c r="D39" s="216"/>
      <c r="E39" s="216"/>
      <c r="F39" s="216"/>
      <c r="G39" s="216"/>
      <c r="H39" s="216"/>
      <c r="I39" s="217"/>
      <c r="J39" s="217"/>
      <c r="K39" s="217"/>
    </row>
    <row r="40" spans="1:13" s="213" customFormat="1" ht="15">
      <c r="A40" s="218" t="s">
        <v>575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1:13" s="213" customFormat="1" ht="15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1:13" s="213" customFormat="1" ht="15">
      <c r="A42" s="220" t="s">
        <v>576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1:13" s="213" customFormat="1" ht="15">
      <c r="A43" s="217"/>
      <c r="B43" s="217"/>
      <c r="C43" s="217"/>
      <c r="D43" s="217"/>
      <c r="E43" s="217"/>
      <c r="F43" s="217"/>
      <c r="G43" s="217"/>
      <c r="H43" s="217"/>
      <c r="I43" s="217"/>
      <c r="J43" s="217"/>
      <c r="K43" s="217"/>
    </row>
    <row r="44" spans="1:13" s="213" customFormat="1" ht="15">
      <c r="A44" s="221" t="s">
        <v>578</v>
      </c>
      <c r="B44" s="217"/>
      <c r="C44" s="217"/>
      <c r="D44" s="217"/>
      <c r="E44" s="221" t="s">
        <v>577</v>
      </c>
      <c r="F44" s="217"/>
      <c r="G44" s="217"/>
      <c r="H44" s="217"/>
      <c r="I44" s="217"/>
      <c r="J44" s="217"/>
      <c r="K44" s="217"/>
    </row>
    <row r="45" spans="1:13" s="213" customFormat="1" ht="15">
      <c r="A45" s="222" t="s">
        <v>579</v>
      </c>
      <c r="B45" s="219" t="s">
        <v>581</v>
      </c>
      <c r="C45" s="219"/>
      <c r="D45" s="219"/>
      <c r="E45" s="222" t="s">
        <v>579</v>
      </c>
      <c r="F45" s="219" t="s">
        <v>580</v>
      </c>
      <c r="G45" s="219"/>
      <c r="H45" s="219"/>
      <c r="I45" s="219"/>
      <c r="J45" s="219"/>
      <c r="K45" s="219"/>
    </row>
    <row r="46" spans="1:13" s="213" customFormat="1" ht="15">
      <c r="A46" s="222" t="s">
        <v>582</v>
      </c>
      <c r="B46" s="219" t="s">
        <v>583</v>
      </c>
      <c r="C46" s="219"/>
      <c r="D46" s="219"/>
      <c r="E46" s="222" t="s">
        <v>582</v>
      </c>
      <c r="F46" s="219" t="s">
        <v>580</v>
      </c>
      <c r="G46" s="219"/>
      <c r="H46" s="219"/>
      <c r="I46" s="219"/>
      <c r="J46" s="219"/>
      <c r="K46" s="219"/>
    </row>
    <row r="47" spans="1:13" s="213" customFormat="1" ht="15">
      <c r="A47" s="222" t="s">
        <v>584</v>
      </c>
      <c r="B47" s="219" t="s">
        <v>586</v>
      </c>
      <c r="C47" s="219"/>
      <c r="D47" s="219"/>
      <c r="E47" s="222" t="s">
        <v>584</v>
      </c>
      <c r="F47" s="219" t="s">
        <v>585</v>
      </c>
      <c r="G47" s="219"/>
      <c r="H47" s="219"/>
      <c r="I47" s="219"/>
      <c r="J47" s="219"/>
      <c r="K47" s="219"/>
    </row>
    <row r="48" spans="1:13" s="213" customFormat="1" ht="15">
      <c r="A48" s="221" t="s">
        <v>588</v>
      </c>
      <c r="B48" s="217"/>
      <c r="C48" s="217"/>
      <c r="D48" s="217"/>
      <c r="E48" s="221" t="s">
        <v>587</v>
      </c>
      <c r="F48" s="217"/>
      <c r="G48" s="217"/>
      <c r="H48" s="217"/>
      <c r="I48" s="217"/>
      <c r="J48" s="217"/>
      <c r="K48" s="217"/>
    </row>
    <row r="49" spans="1:11" s="213" customFormat="1" ht="15">
      <c r="A49" s="222" t="s">
        <v>579</v>
      </c>
      <c r="B49" s="219" t="s">
        <v>590</v>
      </c>
      <c r="C49" s="219"/>
      <c r="D49" s="219"/>
      <c r="E49" s="222" t="s">
        <v>579</v>
      </c>
      <c r="F49" s="219" t="s">
        <v>589</v>
      </c>
      <c r="G49" s="219"/>
      <c r="H49" s="219"/>
      <c r="I49" s="219"/>
      <c r="J49" s="219"/>
      <c r="K49" s="219"/>
    </row>
    <row r="50" spans="1:11" s="213" customFormat="1" ht="15">
      <c r="A50" s="222" t="s">
        <v>582</v>
      </c>
      <c r="B50" s="219" t="s">
        <v>590</v>
      </c>
      <c r="C50" s="219"/>
      <c r="D50" s="219"/>
      <c r="E50" s="222" t="s">
        <v>582</v>
      </c>
      <c r="F50" s="219" t="s">
        <v>589</v>
      </c>
      <c r="G50" s="219"/>
      <c r="H50" s="219"/>
      <c r="I50" s="219"/>
      <c r="J50" s="219"/>
      <c r="K50" s="219"/>
    </row>
    <row r="51" spans="1:11" s="213" customFormat="1" ht="15">
      <c r="A51" s="222" t="s">
        <v>584</v>
      </c>
      <c r="B51" s="219" t="s">
        <v>592</v>
      </c>
      <c r="C51" s="219"/>
      <c r="D51" s="219"/>
      <c r="E51" s="222" t="s">
        <v>584</v>
      </c>
      <c r="F51" s="219" t="s">
        <v>591</v>
      </c>
      <c r="G51" s="219"/>
      <c r="H51" s="219"/>
      <c r="I51" s="219"/>
      <c r="J51" s="219"/>
      <c r="K51" s="219"/>
    </row>
    <row r="52" spans="1:11" s="213" customFormat="1" ht="15">
      <c r="A52" s="222"/>
      <c r="B52" s="219"/>
      <c r="C52" s="219"/>
      <c r="D52" s="219"/>
      <c r="E52" s="219"/>
      <c r="F52" s="219"/>
      <c r="G52" s="219"/>
      <c r="H52" s="219"/>
      <c r="I52" s="219"/>
      <c r="J52" s="219"/>
      <c r="K52" s="219"/>
    </row>
    <row r="53" spans="1:11" s="213" customFormat="1" ht="15">
      <c r="A53" s="222" t="s">
        <v>593</v>
      </c>
      <c r="B53" s="220" t="s">
        <v>594</v>
      </c>
      <c r="C53" s="219"/>
      <c r="D53" s="219"/>
      <c r="E53" s="219"/>
      <c r="F53" s="219"/>
      <c r="G53" s="219"/>
      <c r="H53" s="219"/>
      <c r="I53" s="219"/>
      <c r="J53" s="219"/>
      <c r="K53" s="219"/>
    </row>
    <row r="54" spans="1:11" s="213" customFormat="1" ht="15">
      <c r="A54" s="217"/>
      <c r="B54" s="217"/>
      <c r="C54" s="217"/>
      <c r="D54" s="217"/>
      <c r="E54" s="217"/>
      <c r="F54" s="217"/>
      <c r="G54" s="217"/>
      <c r="H54" s="217"/>
      <c r="I54" s="217"/>
      <c r="J54" s="217"/>
      <c r="K54" s="217"/>
    </row>
  </sheetData>
  <mergeCells count="3">
    <mergeCell ref="H4:I4"/>
    <mergeCell ref="J4:L4"/>
    <mergeCell ref="A35:H35"/>
  </mergeCells>
  <phoneticPr fontId="53" type="noConversion"/>
  <hyperlinks>
    <hyperlink ref="A42" r:id="rId1" xr:uid="{00000000-0004-0000-1200-000000000000}"/>
    <hyperlink ref="B53" r:id="rId2" xr:uid="{00000000-0004-0000-1200-000001000000}"/>
  </hyperlinks>
  <pageMargins left="0.25" right="0.25" top="0.75" bottom="0.75" header="0.3" footer="0.3"/>
  <pageSetup orientation="landscape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7"/>
  <sheetViews>
    <sheetView zoomScale="85" zoomScaleNormal="85" zoomScaleSheetLayoutView="100" workbookViewId="0">
      <selection activeCell="A27" sqref="A27:XFD27"/>
    </sheetView>
  </sheetViews>
  <sheetFormatPr defaultColWidth="9" defaultRowHeight="15"/>
  <cols>
    <col min="1" max="1" width="29.88671875" style="70" customWidth="1"/>
    <col min="2" max="2" width="7.21875" style="64" customWidth="1"/>
    <col min="3" max="3" width="6.77734375" style="64" customWidth="1"/>
    <col min="4" max="4" width="27.77734375" style="64" customWidth="1"/>
    <col min="5" max="5" width="6.88671875" style="64" customWidth="1"/>
    <col min="6" max="6" width="10.109375" style="64" hidden="1" customWidth="1"/>
    <col min="7" max="8" width="10.109375" style="64" customWidth="1"/>
    <col min="9" max="9" width="10.109375" style="64" hidden="1" customWidth="1"/>
    <col min="10" max="10" width="10.109375" style="64" customWidth="1"/>
    <col min="11" max="16384" width="9" style="64"/>
  </cols>
  <sheetData>
    <row r="1" spans="1:10" ht="56.25" customHeight="1">
      <c r="A1" s="18" t="s">
        <v>122</v>
      </c>
      <c r="B1" s="53"/>
      <c r="C1" s="62" t="s">
        <v>322</v>
      </c>
      <c r="D1" s="212" t="s">
        <v>0</v>
      </c>
      <c r="E1" s="52"/>
      <c r="F1" s="54"/>
    </row>
    <row r="2" spans="1:10" ht="18" customHeight="1">
      <c r="A2" s="3" t="s">
        <v>535</v>
      </c>
      <c r="B2" s="65"/>
      <c r="C2" s="61"/>
      <c r="D2" s="264" t="s">
        <v>671</v>
      </c>
      <c r="E2" s="264"/>
      <c r="F2" s="264"/>
      <c r="G2" s="264"/>
    </row>
    <row r="3" spans="1:10">
      <c r="A3" s="3" t="s">
        <v>537</v>
      </c>
      <c r="B3" s="65"/>
      <c r="C3" s="65"/>
      <c r="D3" s="350" t="s">
        <v>672</v>
      </c>
      <c r="E3" s="350"/>
      <c r="F3" s="350"/>
      <c r="G3" s="350"/>
    </row>
    <row r="4" spans="1:10">
      <c r="A4" s="16" t="s">
        <v>491</v>
      </c>
      <c r="B4" s="53"/>
      <c r="C4" s="61"/>
      <c r="D4" s="61"/>
      <c r="E4" s="52"/>
      <c r="F4" s="52"/>
    </row>
    <row r="6" spans="1:10" s="70" customFormat="1" ht="30" customHeight="1">
      <c r="A6" s="79" t="s">
        <v>4</v>
      </c>
      <c r="B6" s="69" t="s">
        <v>5</v>
      </c>
      <c r="C6" s="69" t="s">
        <v>327</v>
      </c>
      <c r="D6" s="79" t="s">
        <v>328</v>
      </c>
      <c r="E6" s="69" t="s">
        <v>327</v>
      </c>
      <c r="F6" s="56" t="s">
        <v>673</v>
      </c>
      <c r="G6" s="56" t="s">
        <v>674</v>
      </c>
      <c r="H6" s="56" t="s">
        <v>675</v>
      </c>
      <c r="I6" s="56" t="s">
        <v>207</v>
      </c>
      <c r="J6" s="56" t="s">
        <v>676</v>
      </c>
    </row>
    <row r="7" spans="1:10" s="70" customFormat="1" ht="30" customHeight="1">
      <c r="A7" s="79" t="s">
        <v>130</v>
      </c>
      <c r="B7" s="58" t="s">
        <v>12</v>
      </c>
      <c r="C7" s="58" t="s">
        <v>13</v>
      </c>
      <c r="D7" s="79" t="s">
        <v>130</v>
      </c>
      <c r="E7" s="58" t="s">
        <v>12</v>
      </c>
      <c r="F7" s="58" t="s">
        <v>13</v>
      </c>
      <c r="G7" s="58" t="s">
        <v>13</v>
      </c>
      <c r="H7" s="58" t="s">
        <v>13</v>
      </c>
      <c r="I7" s="58" t="s">
        <v>13</v>
      </c>
      <c r="J7" s="58" t="s">
        <v>13</v>
      </c>
    </row>
    <row r="8" spans="1:10" s="70" customFormat="1" ht="18" customHeight="1">
      <c r="A8" s="209" t="s">
        <v>628</v>
      </c>
      <c r="B8" s="207">
        <v>43430</v>
      </c>
      <c r="C8" s="207">
        <f>B8+3</f>
        <v>43433</v>
      </c>
      <c r="D8" s="56" t="s">
        <v>677</v>
      </c>
      <c r="E8" s="207">
        <f>B8+6</f>
        <v>43436</v>
      </c>
      <c r="F8" s="207">
        <f>B8+10</f>
        <v>43440</v>
      </c>
      <c r="G8" s="207">
        <f>B8+11</f>
        <v>43441</v>
      </c>
      <c r="H8" s="207">
        <f>B8+13</f>
        <v>43443</v>
      </c>
      <c r="I8" s="207">
        <f>B8+15</f>
        <v>43445</v>
      </c>
      <c r="J8" s="207">
        <f>B8+15</f>
        <v>43445</v>
      </c>
    </row>
    <row r="9" spans="1:10" s="70" customFormat="1" ht="18" customHeight="1">
      <c r="A9" s="209" t="s">
        <v>634</v>
      </c>
      <c r="B9" s="207">
        <f>B8+6</f>
        <v>43436</v>
      </c>
      <c r="C9" s="207">
        <f t="shared" ref="C9" si="0">B9+3</f>
        <v>43439</v>
      </c>
      <c r="D9" s="56" t="s">
        <v>678</v>
      </c>
      <c r="E9" s="207">
        <f>B9+6</f>
        <v>43442</v>
      </c>
      <c r="F9" s="207">
        <f t="shared" ref="F9:F24" si="1">F8+7</f>
        <v>43447</v>
      </c>
      <c r="G9" s="207">
        <f>B9+12</f>
        <v>43448</v>
      </c>
      <c r="H9" s="207">
        <f>B9+13</f>
        <v>43449</v>
      </c>
      <c r="I9" s="207">
        <f>B9+15</f>
        <v>43451</v>
      </c>
      <c r="J9" s="207">
        <f>B9+17</f>
        <v>43453</v>
      </c>
    </row>
    <row r="10" spans="1:10" s="70" customFormat="1" ht="18" customHeight="1">
      <c r="A10" s="209" t="s">
        <v>638</v>
      </c>
      <c r="B10" s="207">
        <f t="shared" ref="B10:B24" si="2">B9+7</f>
        <v>43443</v>
      </c>
      <c r="C10" s="207">
        <f t="shared" ref="C10" si="3">B10+3</f>
        <v>43446</v>
      </c>
      <c r="D10" s="56" t="s">
        <v>679</v>
      </c>
      <c r="E10" s="207">
        <f>B10+6</f>
        <v>43449</v>
      </c>
      <c r="F10" s="207">
        <f t="shared" si="1"/>
        <v>43454</v>
      </c>
      <c r="G10" s="207">
        <f t="shared" ref="G10" si="4">B10+12</f>
        <v>43455</v>
      </c>
      <c r="H10" s="207">
        <f t="shared" ref="H10" si="5">B10+13</f>
        <v>43456</v>
      </c>
      <c r="I10" s="207">
        <f t="shared" ref="I10" si="6">B10+15</f>
        <v>43458</v>
      </c>
      <c r="J10" s="207">
        <f t="shared" ref="J10" si="7">B10+17</f>
        <v>43460</v>
      </c>
    </row>
    <row r="11" spans="1:10" s="70" customFormat="1" ht="18" customHeight="1">
      <c r="A11" s="209" t="s">
        <v>642</v>
      </c>
      <c r="B11" s="207">
        <f t="shared" si="2"/>
        <v>43450</v>
      </c>
      <c r="C11" s="207">
        <f t="shared" ref="C11" si="8">B11+3</f>
        <v>43453</v>
      </c>
      <c r="D11" s="56" t="s">
        <v>680</v>
      </c>
      <c r="E11" s="207">
        <f t="shared" ref="E11" si="9">B11+6</f>
        <v>43456</v>
      </c>
      <c r="F11" s="207">
        <f t="shared" si="1"/>
        <v>43461</v>
      </c>
      <c r="G11" s="207">
        <f t="shared" ref="G11" si="10">B11+12</f>
        <v>43462</v>
      </c>
      <c r="H11" s="207">
        <f t="shared" ref="H11" si="11">B11+13</f>
        <v>43463</v>
      </c>
      <c r="I11" s="207">
        <f t="shared" ref="I11" si="12">B11+15</f>
        <v>43465</v>
      </c>
      <c r="J11" s="207">
        <f t="shared" ref="J11" si="13">B11+17</f>
        <v>43467</v>
      </c>
    </row>
    <row r="12" spans="1:10" s="70" customFormat="1" ht="18" customHeight="1">
      <c r="A12" s="209" t="s">
        <v>646</v>
      </c>
      <c r="B12" s="207">
        <f t="shared" si="2"/>
        <v>43457</v>
      </c>
      <c r="C12" s="207">
        <f t="shared" ref="C12" si="14">B12+3</f>
        <v>43460</v>
      </c>
      <c r="D12" s="56" t="s">
        <v>681</v>
      </c>
      <c r="E12" s="207">
        <f t="shared" ref="E12" si="15">B12+6</f>
        <v>43463</v>
      </c>
      <c r="F12" s="207">
        <f t="shared" si="1"/>
        <v>43468</v>
      </c>
      <c r="G12" s="207">
        <f t="shared" ref="G12" si="16">B12+12</f>
        <v>43469</v>
      </c>
      <c r="H12" s="207">
        <f t="shared" ref="H12" si="17">B12+13</f>
        <v>43470</v>
      </c>
      <c r="I12" s="207">
        <f t="shared" ref="I12" si="18">B12+15</f>
        <v>43472</v>
      </c>
      <c r="J12" s="207">
        <f t="shared" ref="J12" si="19">B12+17</f>
        <v>43474</v>
      </c>
    </row>
    <row r="13" spans="1:10" s="70" customFormat="1" ht="18" customHeight="1">
      <c r="A13" s="209" t="s">
        <v>650</v>
      </c>
      <c r="B13" s="207">
        <f t="shared" si="2"/>
        <v>43464</v>
      </c>
      <c r="C13" s="207">
        <f t="shared" ref="C13" si="20">B13+3</f>
        <v>43467</v>
      </c>
      <c r="D13" s="56" t="s">
        <v>682</v>
      </c>
      <c r="E13" s="207">
        <f t="shared" ref="E13" si="21">B13+6</f>
        <v>43470</v>
      </c>
      <c r="F13" s="207">
        <f t="shared" si="1"/>
        <v>43475</v>
      </c>
      <c r="G13" s="207">
        <f t="shared" ref="G13" si="22">B13+12</f>
        <v>43476</v>
      </c>
      <c r="H13" s="207">
        <f t="shared" ref="H13" si="23">B13+13</f>
        <v>43477</v>
      </c>
      <c r="I13" s="207">
        <f t="shared" ref="I13" si="24">B13+15</f>
        <v>43479</v>
      </c>
      <c r="J13" s="207">
        <f t="shared" ref="J13" si="25">B13+17</f>
        <v>43481</v>
      </c>
    </row>
    <row r="14" spans="1:10" s="70" customFormat="1" ht="18" customHeight="1">
      <c r="A14" s="208" t="s">
        <v>653</v>
      </c>
      <c r="B14" s="207">
        <f t="shared" si="2"/>
        <v>43471</v>
      </c>
      <c r="C14" s="207">
        <f t="shared" ref="C14" si="26">B14+3</f>
        <v>43474</v>
      </c>
      <c r="D14" s="56" t="s">
        <v>683</v>
      </c>
      <c r="E14" s="207">
        <f t="shared" ref="E14" si="27">B14+6</f>
        <v>43477</v>
      </c>
      <c r="F14" s="207">
        <f t="shared" si="1"/>
        <v>43482</v>
      </c>
      <c r="G14" s="207">
        <f t="shared" ref="G14" si="28">B14+12</f>
        <v>43483</v>
      </c>
      <c r="H14" s="207">
        <f t="shared" ref="H14" si="29">B14+13</f>
        <v>43484</v>
      </c>
      <c r="I14" s="207">
        <f t="shared" ref="I14" si="30">B14+15</f>
        <v>43486</v>
      </c>
      <c r="J14" s="207">
        <f t="shared" ref="J14" si="31">B14+17</f>
        <v>43488</v>
      </c>
    </row>
    <row r="15" spans="1:10" s="70" customFormat="1" ht="18" customHeight="1">
      <c r="A15" s="209" t="s">
        <v>656</v>
      </c>
      <c r="B15" s="207">
        <f t="shared" si="2"/>
        <v>43478</v>
      </c>
      <c r="C15" s="207">
        <f t="shared" ref="C15" si="32">B15+3</f>
        <v>43481</v>
      </c>
      <c r="D15" s="56" t="s">
        <v>684</v>
      </c>
      <c r="E15" s="207">
        <f t="shared" ref="E15" si="33">B15+6</f>
        <v>43484</v>
      </c>
      <c r="F15" s="207">
        <f t="shared" si="1"/>
        <v>43489</v>
      </c>
      <c r="G15" s="207">
        <f t="shared" ref="G15" si="34">B15+12</f>
        <v>43490</v>
      </c>
      <c r="H15" s="207">
        <f t="shared" ref="H15" si="35">B15+13</f>
        <v>43491</v>
      </c>
      <c r="I15" s="207">
        <f t="shared" ref="I15" si="36">B15+15</f>
        <v>43493</v>
      </c>
      <c r="J15" s="207">
        <f t="shared" ref="J15" si="37">B15+17</f>
        <v>43495</v>
      </c>
    </row>
    <row r="16" spans="1:10" s="70" customFormat="1" ht="18" customHeight="1">
      <c r="A16" s="209" t="s">
        <v>442</v>
      </c>
      <c r="B16" s="207">
        <f t="shared" si="2"/>
        <v>43485</v>
      </c>
      <c r="C16" s="207">
        <f t="shared" ref="C16" si="38">B16+3</f>
        <v>43488</v>
      </c>
      <c r="D16" s="56" t="s">
        <v>685</v>
      </c>
      <c r="E16" s="207">
        <f t="shared" ref="E16" si="39">B16+6</f>
        <v>43491</v>
      </c>
      <c r="F16" s="207">
        <f t="shared" si="1"/>
        <v>43496</v>
      </c>
      <c r="G16" s="207">
        <f t="shared" ref="G16" si="40">B16+12</f>
        <v>43497</v>
      </c>
      <c r="H16" s="207">
        <f t="shared" ref="H16" si="41">B16+13</f>
        <v>43498</v>
      </c>
      <c r="I16" s="207">
        <f t="shared" ref="I16" si="42">B16+15</f>
        <v>43500</v>
      </c>
      <c r="J16" s="207">
        <f t="shared" ref="J16" si="43">B16+17</f>
        <v>43502</v>
      </c>
    </row>
    <row r="17" spans="1:11" s="70" customFormat="1" ht="18" customHeight="1">
      <c r="A17" s="209" t="s">
        <v>661</v>
      </c>
      <c r="B17" s="207">
        <f t="shared" si="2"/>
        <v>43492</v>
      </c>
      <c r="C17" s="207">
        <f t="shared" ref="C17" si="44">B17+3</f>
        <v>43495</v>
      </c>
      <c r="D17" s="56" t="s">
        <v>686</v>
      </c>
      <c r="E17" s="207">
        <f t="shared" ref="E17" si="45">B17+6</f>
        <v>43498</v>
      </c>
      <c r="F17" s="207">
        <f t="shared" si="1"/>
        <v>43503</v>
      </c>
      <c r="G17" s="207">
        <f t="shared" ref="G17" si="46">B17+12</f>
        <v>43504</v>
      </c>
      <c r="H17" s="207">
        <f t="shared" ref="H17" si="47">B17+13</f>
        <v>43505</v>
      </c>
      <c r="I17" s="207">
        <f t="shared" ref="I17" si="48">B17+15</f>
        <v>43507</v>
      </c>
      <c r="J17" s="207">
        <f t="shared" ref="J17" si="49">B17+17</f>
        <v>43509</v>
      </c>
    </row>
    <row r="18" spans="1:11" s="70" customFormat="1" ht="18" customHeight="1">
      <c r="A18" s="209" t="s">
        <v>664</v>
      </c>
      <c r="B18" s="207">
        <f t="shared" si="2"/>
        <v>43499</v>
      </c>
      <c r="C18" s="207">
        <f t="shared" ref="C18" si="50">B18+3</f>
        <v>43502</v>
      </c>
      <c r="D18" s="56" t="s">
        <v>687</v>
      </c>
      <c r="E18" s="207">
        <f t="shared" ref="E18" si="51">B18+6</f>
        <v>43505</v>
      </c>
      <c r="F18" s="207">
        <f t="shared" si="1"/>
        <v>43510</v>
      </c>
      <c r="G18" s="207">
        <f t="shared" ref="G18" si="52">B18+12</f>
        <v>43511</v>
      </c>
      <c r="H18" s="207">
        <f t="shared" ref="H18" si="53">B18+13</f>
        <v>43512</v>
      </c>
      <c r="I18" s="207">
        <f t="shared" ref="I18" si="54">B18+15</f>
        <v>43514</v>
      </c>
      <c r="J18" s="207">
        <f t="shared" ref="J18" si="55">B18+17</f>
        <v>43516</v>
      </c>
    </row>
    <row r="19" spans="1:11" s="70" customFormat="1" ht="18" customHeight="1">
      <c r="A19" s="209" t="s">
        <v>667</v>
      </c>
      <c r="B19" s="207">
        <f t="shared" si="2"/>
        <v>43506</v>
      </c>
      <c r="C19" s="207">
        <f t="shared" ref="C19" si="56">B19+3</f>
        <v>43509</v>
      </c>
      <c r="D19" s="56" t="s">
        <v>688</v>
      </c>
      <c r="E19" s="207">
        <f t="shared" ref="E19" si="57">B19+6</f>
        <v>43512</v>
      </c>
      <c r="F19" s="207">
        <f t="shared" si="1"/>
        <v>43517</v>
      </c>
      <c r="G19" s="207">
        <f t="shared" ref="G19" si="58">B19+12</f>
        <v>43518</v>
      </c>
      <c r="H19" s="207">
        <f t="shared" ref="H19" si="59">B19+13</f>
        <v>43519</v>
      </c>
      <c r="I19" s="207">
        <f t="shared" ref="I19" si="60">B19+15</f>
        <v>43521</v>
      </c>
      <c r="J19" s="207">
        <f t="shared" ref="J19" si="61">B19+17</f>
        <v>43523</v>
      </c>
    </row>
    <row r="20" spans="1:11" s="70" customFormat="1" ht="18" customHeight="1">
      <c r="A20" s="209" t="s">
        <v>669</v>
      </c>
      <c r="B20" s="207">
        <f t="shared" si="2"/>
        <v>43513</v>
      </c>
      <c r="C20" s="207">
        <f t="shared" ref="C20" si="62">B20+3</f>
        <v>43516</v>
      </c>
      <c r="D20" s="56" t="s">
        <v>689</v>
      </c>
      <c r="E20" s="207">
        <f t="shared" ref="E20" si="63">B20+6</f>
        <v>43519</v>
      </c>
      <c r="F20" s="207">
        <f t="shared" si="1"/>
        <v>43524</v>
      </c>
      <c r="G20" s="207">
        <f t="shared" ref="G20" si="64">B20+12</f>
        <v>43525</v>
      </c>
      <c r="H20" s="207">
        <f t="shared" ref="H20" si="65">B20+13</f>
        <v>43526</v>
      </c>
      <c r="I20" s="207">
        <f t="shared" ref="I20" si="66">B20+15</f>
        <v>43528</v>
      </c>
      <c r="J20" s="207">
        <f t="shared" ref="J20" si="67">B20+17</f>
        <v>43530</v>
      </c>
    </row>
    <row r="21" spans="1:11" s="70" customFormat="1" ht="18" customHeight="1">
      <c r="A21" s="209" t="s">
        <v>442</v>
      </c>
      <c r="B21" s="207">
        <f t="shared" si="2"/>
        <v>43520</v>
      </c>
      <c r="C21" s="207">
        <f t="shared" ref="C21" si="68">B21+3</f>
        <v>43523</v>
      </c>
      <c r="D21" s="56" t="s">
        <v>690</v>
      </c>
      <c r="E21" s="207">
        <f t="shared" ref="E21" si="69">B21+6</f>
        <v>43526</v>
      </c>
      <c r="F21" s="207">
        <f t="shared" si="1"/>
        <v>43531</v>
      </c>
      <c r="G21" s="207">
        <f t="shared" ref="G21" si="70">B21+12</f>
        <v>43532</v>
      </c>
      <c r="H21" s="207">
        <f t="shared" ref="H21" si="71">B21+13</f>
        <v>43533</v>
      </c>
      <c r="I21" s="207">
        <f t="shared" ref="I21" si="72">B21+15</f>
        <v>43535</v>
      </c>
      <c r="J21" s="207">
        <f t="shared" ref="J21" si="73">B21+17</f>
        <v>43537</v>
      </c>
    </row>
    <row r="22" spans="1:11" s="70" customFormat="1" ht="18" customHeight="1">
      <c r="A22" s="209" t="s">
        <v>691</v>
      </c>
      <c r="B22" s="207">
        <f t="shared" si="2"/>
        <v>43527</v>
      </c>
      <c r="C22" s="207">
        <f t="shared" ref="C22" si="74">B22+3</f>
        <v>43530</v>
      </c>
      <c r="D22" s="56" t="s">
        <v>692</v>
      </c>
      <c r="E22" s="207">
        <f t="shared" ref="E22" si="75">B22+6</f>
        <v>43533</v>
      </c>
      <c r="F22" s="207">
        <f t="shared" si="1"/>
        <v>43538</v>
      </c>
      <c r="G22" s="207">
        <f t="shared" ref="G22" si="76">B22+12</f>
        <v>43539</v>
      </c>
      <c r="H22" s="207">
        <f t="shared" ref="H22" si="77">B22+13</f>
        <v>43540</v>
      </c>
      <c r="I22" s="207">
        <f t="shared" ref="I22" si="78">B22+15</f>
        <v>43542</v>
      </c>
      <c r="J22" s="207">
        <f t="shared" ref="J22" si="79">B22+17</f>
        <v>43544</v>
      </c>
    </row>
    <row r="23" spans="1:11" s="70" customFormat="1" ht="18" customHeight="1">
      <c r="A23" s="209" t="s">
        <v>693</v>
      </c>
      <c r="B23" s="207">
        <f t="shared" si="2"/>
        <v>43534</v>
      </c>
      <c r="C23" s="207">
        <f t="shared" ref="C23" si="80">B23+3</f>
        <v>43537</v>
      </c>
      <c r="D23" s="56"/>
      <c r="E23" s="207">
        <f t="shared" ref="E23" si="81">B23+6</f>
        <v>43540</v>
      </c>
      <c r="F23" s="207">
        <f t="shared" si="1"/>
        <v>43545</v>
      </c>
      <c r="G23" s="207">
        <f t="shared" ref="G23" si="82">B23+12</f>
        <v>43546</v>
      </c>
      <c r="H23" s="207">
        <f t="shared" ref="H23" si="83">B23+13</f>
        <v>43547</v>
      </c>
      <c r="I23" s="207">
        <f t="shared" ref="I23" si="84">B23+15</f>
        <v>43549</v>
      </c>
      <c r="J23" s="207">
        <f t="shared" ref="J23" si="85">B23+17</f>
        <v>43551</v>
      </c>
    </row>
    <row r="24" spans="1:11" s="70" customFormat="1" ht="18" customHeight="1">
      <c r="A24" s="203" t="s">
        <v>442</v>
      </c>
      <c r="B24" s="193">
        <f t="shared" si="2"/>
        <v>43541</v>
      </c>
      <c r="C24" s="193">
        <f t="shared" ref="C24" si="86">B24+3</f>
        <v>43544</v>
      </c>
      <c r="D24" s="69"/>
      <c r="E24" s="193">
        <f t="shared" ref="E24" si="87">B24+6</f>
        <v>43547</v>
      </c>
      <c r="F24" s="193">
        <f t="shared" si="1"/>
        <v>43552</v>
      </c>
      <c r="G24" s="193">
        <f t="shared" ref="G24" si="88">B24+12</f>
        <v>43553</v>
      </c>
      <c r="H24" s="193">
        <f t="shared" ref="H24" si="89">B24+13</f>
        <v>43554</v>
      </c>
      <c r="I24" s="193">
        <f t="shared" ref="I24" si="90">B24+15</f>
        <v>43556</v>
      </c>
      <c r="J24" s="193">
        <f t="shared" ref="J24" si="91">B24+17</f>
        <v>43558</v>
      </c>
    </row>
    <row r="25" spans="1:11" s="70" customFormat="1" ht="15" customHeight="1">
      <c r="A25" s="32"/>
      <c r="B25" s="187"/>
      <c r="C25" s="187"/>
      <c r="D25" s="57"/>
      <c r="E25" s="187"/>
      <c r="F25" s="187"/>
      <c r="G25" s="187"/>
      <c r="H25" s="187"/>
      <c r="I25" s="187"/>
      <c r="J25" s="187"/>
    </row>
    <row r="26" spans="1:11" s="73" customFormat="1" ht="15.6">
      <c r="A26" s="71" t="s">
        <v>343</v>
      </c>
      <c r="B26" s="71"/>
      <c r="C26" s="71"/>
      <c r="D26" s="71"/>
      <c r="E26" s="72"/>
    </row>
    <row r="27" spans="1:11" s="73" customFormat="1" ht="15.6">
      <c r="A27" s="71"/>
      <c r="B27" s="71"/>
      <c r="C27" s="71"/>
      <c r="D27" s="71"/>
      <c r="E27" s="72"/>
    </row>
    <row r="28" spans="1:11" s="213" customFormat="1">
      <c r="A28" s="351" t="s">
        <v>344</v>
      </c>
      <c r="B28" s="351"/>
      <c r="C28" s="351"/>
      <c r="D28" s="351"/>
      <c r="E28" s="351"/>
      <c r="F28" s="351"/>
      <c r="G28" s="351"/>
      <c r="H28" s="351"/>
      <c r="K28" s="214"/>
    </row>
    <row r="29" spans="1:11" s="213" customFormat="1">
      <c r="A29" s="134" t="s">
        <v>572</v>
      </c>
      <c r="B29" s="134"/>
      <c r="C29" s="135"/>
      <c r="D29" s="135"/>
      <c r="E29" s="135"/>
      <c r="F29" s="135"/>
      <c r="G29" s="135"/>
      <c r="H29" s="135"/>
      <c r="I29" s="127"/>
      <c r="J29" s="127"/>
      <c r="K29" s="127"/>
    </row>
    <row r="30" spans="1:11" s="213" customFormat="1">
      <c r="A30" s="134" t="s">
        <v>573</v>
      </c>
      <c r="B30" s="134"/>
      <c r="C30" s="135"/>
      <c r="D30" s="135"/>
      <c r="E30" s="135"/>
      <c r="F30" s="135"/>
      <c r="G30" s="135"/>
      <c r="H30" s="135"/>
      <c r="I30" s="127"/>
      <c r="J30" s="127"/>
      <c r="K30" s="127"/>
    </row>
    <row r="31" spans="1:11" s="213" customFormat="1">
      <c r="A31" s="134" t="s">
        <v>574</v>
      </c>
      <c r="B31" s="134"/>
      <c r="C31" s="135"/>
      <c r="D31" s="135"/>
      <c r="E31" s="135"/>
      <c r="F31" s="135"/>
      <c r="G31" s="135"/>
      <c r="H31" s="135"/>
      <c r="I31" s="127"/>
      <c r="J31" s="127"/>
      <c r="K31" s="127"/>
    </row>
    <row r="32" spans="1:11" s="213" customFormat="1">
      <c r="A32" s="215"/>
      <c r="B32" s="215"/>
      <c r="C32" s="216"/>
      <c r="D32" s="216"/>
      <c r="E32" s="216"/>
      <c r="F32" s="216"/>
      <c r="G32" s="216"/>
      <c r="H32" s="216"/>
      <c r="I32" s="217"/>
      <c r="J32" s="217"/>
      <c r="K32" s="217"/>
    </row>
    <row r="33" spans="1:11" s="213" customFormat="1">
      <c r="A33" s="218" t="s">
        <v>575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19"/>
    </row>
    <row r="34" spans="1:11" s="213" customForma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</row>
    <row r="35" spans="1:11" s="213" customFormat="1">
      <c r="A35" s="220" t="s">
        <v>576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s="213" customFormat="1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</row>
    <row r="37" spans="1:11" s="213" customFormat="1">
      <c r="A37" s="221" t="s">
        <v>578</v>
      </c>
      <c r="B37" s="217"/>
      <c r="C37" s="217"/>
      <c r="D37" s="217"/>
      <c r="E37" s="221" t="s">
        <v>577</v>
      </c>
      <c r="F37" s="217"/>
      <c r="G37" s="217"/>
      <c r="H37" s="217"/>
      <c r="I37" s="217"/>
      <c r="J37" s="217"/>
      <c r="K37" s="217"/>
    </row>
    <row r="38" spans="1:11" s="213" customFormat="1">
      <c r="A38" s="222" t="s">
        <v>579</v>
      </c>
      <c r="B38" s="219" t="s">
        <v>581</v>
      </c>
      <c r="C38" s="219"/>
      <c r="D38" s="219"/>
      <c r="E38" s="222" t="s">
        <v>579</v>
      </c>
      <c r="F38" s="219" t="s">
        <v>580</v>
      </c>
      <c r="G38" s="219"/>
      <c r="H38" s="219"/>
      <c r="I38" s="219"/>
      <c r="J38" s="219"/>
      <c r="K38" s="219"/>
    </row>
    <row r="39" spans="1:11" s="213" customFormat="1">
      <c r="A39" s="222" t="s">
        <v>582</v>
      </c>
      <c r="B39" s="219" t="s">
        <v>583</v>
      </c>
      <c r="C39" s="219"/>
      <c r="D39" s="219"/>
      <c r="E39" s="222" t="s">
        <v>582</v>
      </c>
      <c r="F39" s="219" t="s">
        <v>580</v>
      </c>
      <c r="G39" s="219"/>
      <c r="H39" s="219"/>
      <c r="I39" s="219"/>
      <c r="J39" s="219"/>
      <c r="K39" s="219"/>
    </row>
    <row r="40" spans="1:11" s="213" customFormat="1">
      <c r="A40" s="222" t="s">
        <v>584</v>
      </c>
      <c r="B40" s="219" t="s">
        <v>586</v>
      </c>
      <c r="C40" s="219"/>
      <c r="D40" s="219"/>
      <c r="E40" s="222" t="s">
        <v>584</v>
      </c>
      <c r="F40" s="219" t="s">
        <v>585</v>
      </c>
      <c r="G40" s="219"/>
      <c r="H40" s="219"/>
      <c r="I40" s="219"/>
      <c r="J40" s="219"/>
      <c r="K40" s="219"/>
    </row>
    <row r="41" spans="1:11" s="213" customFormat="1">
      <c r="A41" s="221" t="s">
        <v>588</v>
      </c>
      <c r="B41" s="217"/>
      <c r="C41" s="217"/>
      <c r="D41" s="217"/>
      <c r="E41" s="221" t="s">
        <v>587</v>
      </c>
      <c r="F41" s="217"/>
      <c r="G41" s="217"/>
      <c r="H41" s="217"/>
      <c r="I41" s="217"/>
      <c r="J41" s="217"/>
      <c r="K41" s="217"/>
    </row>
    <row r="42" spans="1:11" s="213" customFormat="1">
      <c r="A42" s="222" t="s">
        <v>579</v>
      </c>
      <c r="B42" s="219" t="s">
        <v>590</v>
      </c>
      <c r="C42" s="219"/>
      <c r="D42" s="219"/>
      <c r="E42" s="222" t="s">
        <v>579</v>
      </c>
      <c r="F42" s="219" t="s">
        <v>589</v>
      </c>
      <c r="G42" s="219"/>
      <c r="H42" s="219"/>
      <c r="I42" s="219"/>
      <c r="J42" s="219"/>
      <c r="K42" s="219"/>
    </row>
    <row r="43" spans="1:11" s="213" customFormat="1">
      <c r="A43" s="222" t="s">
        <v>582</v>
      </c>
      <c r="B43" s="219" t="s">
        <v>590</v>
      </c>
      <c r="C43" s="219"/>
      <c r="D43" s="219"/>
      <c r="E43" s="222" t="s">
        <v>582</v>
      </c>
      <c r="F43" s="219" t="s">
        <v>589</v>
      </c>
      <c r="G43" s="219"/>
      <c r="H43" s="219"/>
      <c r="I43" s="219"/>
      <c r="J43" s="219"/>
      <c r="K43" s="219"/>
    </row>
    <row r="44" spans="1:11" s="213" customFormat="1">
      <c r="A44" s="222" t="s">
        <v>584</v>
      </c>
      <c r="B44" s="219" t="s">
        <v>592</v>
      </c>
      <c r="C44" s="219"/>
      <c r="D44" s="219"/>
      <c r="E44" s="222" t="s">
        <v>584</v>
      </c>
      <c r="F44" s="219" t="s">
        <v>591</v>
      </c>
      <c r="G44" s="219"/>
      <c r="H44" s="219"/>
      <c r="I44" s="219"/>
      <c r="J44" s="219"/>
      <c r="K44" s="219"/>
    </row>
    <row r="45" spans="1:11" s="213" customFormat="1">
      <c r="A45" s="222"/>
      <c r="B45" s="219"/>
      <c r="C45" s="219"/>
      <c r="D45" s="219"/>
      <c r="E45" s="219"/>
      <c r="F45" s="219"/>
      <c r="G45" s="219"/>
      <c r="H45" s="219"/>
      <c r="I45" s="219"/>
      <c r="J45" s="219"/>
      <c r="K45" s="219"/>
    </row>
    <row r="46" spans="1:11" s="213" customFormat="1">
      <c r="A46" s="222" t="s">
        <v>593</v>
      </c>
      <c r="B46" s="220" t="s">
        <v>594</v>
      </c>
      <c r="C46" s="219"/>
      <c r="D46" s="219"/>
      <c r="E46" s="219"/>
      <c r="F46" s="219"/>
      <c r="G46" s="219"/>
      <c r="H46" s="219"/>
      <c r="I46" s="219"/>
      <c r="J46" s="219"/>
      <c r="K46" s="219"/>
    </row>
    <row r="47" spans="1:11" s="213" customFormat="1">
      <c r="A47" s="217"/>
      <c r="B47" s="217"/>
      <c r="C47" s="217"/>
      <c r="D47" s="217"/>
      <c r="E47" s="217"/>
      <c r="F47" s="217"/>
      <c r="G47" s="217"/>
      <c r="H47" s="217"/>
      <c r="I47" s="217"/>
      <c r="J47" s="217"/>
      <c r="K47" s="217"/>
    </row>
  </sheetData>
  <mergeCells count="3">
    <mergeCell ref="D2:G2"/>
    <mergeCell ref="D3:G3"/>
    <mergeCell ref="A28:H28"/>
  </mergeCells>
  <phoneticPr fontId="13" type="noConversion"/>
  <hyperlinks>
    <hyperlink ref="A35" r:id="rId1" xr:uid="{00000000-0004-0000-1300-000000000000}"/>
    <hyperlink ref="B46" r:id="rId2" xr:uid="{00000000-0004-0000-1300-000001000000}"/>
  </hyperlinks>
  <pageMargins left="0.75" right="0.25" top="0.53" bottom="0.55000000000000004" header="0.5" footer="0.5"/>
  <pageSetup scale="72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J66"/>
  <sheetViews>
    <sheetView tabSelected="1" topLeftCell="C6" zoomScale="85" zoomScaleNormal="85" workbookViewId="0">
      <selection activeCell="H22" sqref="H22"/>
    </sheetView>
  </sheetViews>
  <sheetFormatPr defaultColWidth="9" defaultRowHeight="13.15"/>
  <cols>
    <col min="1" max="1" width="38.33203125" style="16" customWidth="1"/>
    <col min="2" max="2" width="13.44140625" style="16" customWidth="1"/>
    <col min="3" max="4" width="16.33203125" style="17" customWidth="1"/>
    <col min="5" max="5" width="16.33203125" style="1" customWidth="1"/>
    <col min="6" max="6" width="11.33203125" style="16" customWidth="1"/>
    <col min="7" max="7" width="11.6640625" style="16" customWidth="1"/>
    <col min="8" max="8" width="13.33203125" style="1" customWidth="1"/>
    <col min="9" max="9" width="14.77734375" style="1" customWidth="1"/>
    <col min="10" max="10" width="13.33203125" style="1" customWidth="1"/>
    <col min="11" max="11" width="9" style="1"/>
    <col min="12" max="12" width="4" style="1" customWidth="1"/>
    <col min="13" max="13" width="1.109375" style="1" customWidth="1"/>
    <col min="14" max="16384" width="9" style="1"/>
  </cols>
  <sheetData>
    <row r="1" spans="1:10" s="16" customFormat="1" ht="50.25" customHeight="1">
      <c r="A1" s="18"/>
      <c r="B1" s="18"/>
      <c r="C1" s="202" t="s">
        <v>0</v>
      </c>
      <c r="D1" s="201"/>
      <c r="E1" s="196"/>
      <c r="F1" s="196"/>
      <c r="G1" s="196"/>
    </row>
    <row r="2" spans="1:10" ht="20.100000000000001" customHeight="1">
      <c r="A2" s="3"/>
      <c r="B2" s="3"/>
      <c r="C2" s="211" t="s">
        <v>55</v>
      </c>
      <c r="D2" s="211"/>
      <c r="E2" s="39"/>
      <c r="G2" s="4"/>
    </row>
    <row r="3" spans="1:10" ht="20.100000000000001" customHeight="1">
      <c r="A3" s="3"/>
      <c r="B3" s="3"/>
      <c r="C3" s="17" t="s">
        <v>56</v>
      </c>
      <c r="E3" s="17"/>
      <c r="F3" s="17"/>
      <c r="G3" s="5"/>
    </row>
    <row r="4" spans="1:10" ht="20.100000000000001" customHeight="1">
      <c r="A4" s="16" t="s">
        <v>3</v>
      </c>
    </row>
    <row r="5" spans="1:10" s="44" customFormat="1" ht="22.7" customHeight="1">
      <c r="A5" s="47" t="s">
        <v>4</v>
      </c>
      <c r="B5" s="47"/>
      <c r="C5" s="47" t="s">
        <v>5</v>
      </c>
      <c r="D5" s="47" t="s">
        <v>57</v>
      </c>
      <c r="E5" s="47" t="s">
        <v>58</v>
      </c>
    </row>
    <row r="6" spans="1:10" s="44" customFormat="1" ht="22.7" customHeight="1">
      <c r="A6" s="47" t="s">
        <v>10</v>
      </c>
      <c r="B6" s="47" t="s">
        <v>11</v>
      </c>
      <c r="C6" s="47" t="s">
        <v>12</v>
      </c>
      <c r="D6" s="47" t="s">
        <v>13</v>
      </c>
      <c r="E6" s="47" t="s">
        <v>13</v>
      </c>
    </row>
    <row r="7" spans="1:10" s="44" customFormat="1" ht="18" customHeight="1">
      <c r="A7" s="206" t="s">
        <v>59</v>
      </c>
      <c r="B7" s="228" t="s">
        <v>60</v>
      </c>
      <c r="C7" s="206">
        <v>45699</v>
      </c>
      <c r="D7" s="206">
        <f>+C7+5</f>
        <v>45704</v>
      </c>
      <c r="E7" s="206">
        <f>+C7+6</f>
        <v>45705</v>
      </c>
    </row>
    <row r="8" spans="1:10" s="44" customFormat="1" ht="18" customHeight="1">
      <c r="A8" s="206" t="s">
        <v>61</v>
      </c>
      <c r="B8" s="228" t="s">
        <v>62</v>
      </c>
      <c r="C8" s="206">
        <v>45701</v>
      </c>
      <c r="D8" s="206">
        <f>+C8+6</f>
        <v>45707</v>
      </c>
      <c r="E8" s="206">
        <f>+C8+8</f>
        <v>45709</v>
      </c>
    </row>
    <row r="9" spans="1:10" s="44" customFormat="1" ht="18" customHeight="1">
      <c r="A9" s="206" t="s">
        <v>63</v>
      </c>
      <c r="B9" s="228" t="s">
        <v>64</v>
      </c>
      <c r="C9" s="205">
        <f>C7+7</f>
        <v>45706</v>
      </c>
      <c r="D9" s="205">
        <f t="shared" ref="D9:E9" si="0">D7+7</f>
        <v>45711</v>
      </c>
      <c r="E9" s="205">
        <f t="shared" si="0"/>
        <v>45712</v>
      </c>
    </row>
    <row r="10" spans="1:10" s="44" customFormat="1" ht="18" customHeight="1">
      <c r="A10" s="206" t="s">
        <v>65</v>
      </c>
      <c r="B10" s="228" t="s">
        <v>66</v>
      </c>
      <c r="C10" s="206">
        <f>C8+7</f>
        <v>45708</v>
      </c>
      <c r="D10" s="206">
        <f t="shared" ref="D10:E10" si="1">D8+7</f>
        <v>45714</v>
      </c>
      <c r="E10" s="206">
        <f t="shared" si="1"/>
        <v>45716</v>
      </c>
      <c r="G10" s="230" t="s">
        <v>67</v>
      </c>
    </row>
    <row r="11" spans="1:10" s="44" customFormat="1" ht="18" customHeight="1">
      <c r="A11" s="206" t="s">
        <v>68</v>
      </c>
      <c r="B11" s="228" t="s">
        <v>69</v>
      </c>
      <c r="C11" s="205">
        <f t="shared" ref="C11:E11" si="2">C9+7</f>
        <v>45713</v>
      </c>
      <c r="D11" s="205">
        <f t="shared" si="2"/>
        <v>45718</v>
      </c>
      <c r="E11" s="205">
        <f t="shared" si="2"/>
        <v>45719</v>
      </c>
      <c r="G11" s="352" t="s">
        <v>70</v>
      </c>
      <c r="H11" s="352" t="s">
        <v>71</v>
      </c>
      <c r="I11" s="352" t="s">
        <v>72</v>
      </c>
      <c r="J11" s="352" t="s">
        <v>73</v>
      </c>
    </row>
    <row r="12" spans="1:10" s="44" customFormat="1" ht="18" customHeight="1">
      <c r="A12" s="206" t="s">
        <v>74</v>
      </c>
      <c r="B12" s="228" t="s">
        <v>75</v>
      </c>
      <c r="C12" s="206">
        <f t="shared" ref="C12:E12" si="3">C10+7</f>
        <v>45715</v>
      </c>
      <c r="D12" s="206">
        <f t="shared" si="3"/>
        <v>45721</v>
      </c>
      <c r="E12" s="206">
        <f t="shared" si="3"/>
        <v>45723</v>
      </c>
      <c r="G12" s="353" t="s">
        <v>76</v>
      </c>
      <c r="H12" s="353" t="s">
        <v>77</v>
      </c>
      <c r="I12" s="353" t="s">
        <v>58</v>
      </c>
      <c r="J12" s="353" t="s">
        <v>78</v>
      </c>
    </row>
    <row r="13" spans="1:10" s="44" customFormat="1" ht="18" customHeight="1">
      <c r="A13" s="206" t="s">
        <v>79</v>
      </c>
      <c r="B13" s="228" t="s">
        <v>80</v>
      </c>
      <c r="C13" s="205">
        <f t="shared" ref="C13:E13" si="4">C11+7</f>
        <v>45720</v>
      </c>
      <c r="D13" s="205">
        <f t="shared" si="4"/>
        <v>45725</v>
      </c>
      <c r="E13" s="205">
        <f t="shared" si="4"/>
        <v>45726</v>
      </c>
      <c r="G13" s="353" t="s">
        <v>81</v>
      </c>
      <c r="H13" s="353" t="s">
        <v>82</v>
      </c>
      <c r="I13" s="353" t="s">
        <v>58</v>
      </c>
      <c r="J13" s="353" t="s">
        <v>78</v>
      </c>
    </row>
    <row r="14" spans="1:10" s="44" customFormat="1" ht="18" customHeight="1">
      <c r="A14" s="206" t="s">
        <v>83</v>
      </c>
      <c r="B14" s="228" t="s">
        <v>84</v>
      </c>
      <c r="C14" s="206">
        <f t="shared" ref="C14:E14" si="5">C12+7</f>
        <v>45722</v>
      </c>
      <c r="D14" s="206">
        <f t="shared" si="5"/>
        <v>45728</v>
      </c>
      <c r="E14" s="206">
        <f t="shared" si="5"/>
        <v>45730</v>
      </c>
      <c r="G14" s="353" t="s">
        <v>85</v>
      </c>
      <c r="H14" s="353" t="s">
        <v>86</v>
      </c>
      <c r="I14" s="353" t="s">
        <v>58</v>
      </c>
      <c r="J14" s="353" t="s">
        <v>78</v>
      </c>
    </row>
    <row r="15" spans="1:10" s="44" customFormat="1" ht="18" customHeight="1">
      <c r="A15" s="206" t="s">
        <v>87</v>
      </c>
      <c r="B15" s="228" t="s">
        <v>88</v>
      </c>
      <c r="C15" s="205">
        <f t="shared" ref="C15:E15" si="6">C13+7</f>
        <v>45727</v>
      </c>
      <c r="D15" s="205">
        <f t="shared" si="6"/>
        <v>45732</v>
      </c>
      <c r="E15" s="205">
        <f t="shared" si="6"/>
        <v>45733</v>
      </c>
      <c r="G15" s="353" t="s">
        <v>89</v>
      </c>
      <c r="H15" s="353" t="s">
        <v>90</v>
      </c>
      <c r="I15" s="353" t="s">
        <v>58</v>
      </c>
      <c r="J15" s="353" t="s">
        <v>78</v>
      </c>
    </row>
    <row r="16" spans="1:10" s="44" customFormat="1" ht="18" customHeight="1">
      <c r="A16" s="206" t="s">
        <v>91</v>
      </c>
      <c r="B16" s="228" t="s">
        <v>92</v>
      </c>
      <c r="C16" s="206">
        <f t="shared" ref="C16:E16" si="7">C14+7</f>
        <v>45729</v>
      </c>
      <c r="D16" s="206">
        <f t="shared" si="7"/>
        <v>45735</v>
      </c>
      <c r="E16" s="206">
        <f t="shared" si="7"/>
        <v>45737</v>
      </c>
      <c r="G16" s="353" t="s">
        <v>93</v>
      </c>
      <c r="H16" s="353" t="s">
        <v>94</v>
      </c>
      <c r="I16" s="353" t="s">
        <v>58</v>
      </c>
      <c r="J16" s="353" t="s">
        <v>78</v>
      </c>
    </row>
    <row r="17" spans="1:12" s="44" customFormat="1" ht="18" customHeight="1">
      <c r="A17" s="206" t="s">
        <v>95</v>
      </c>
      <c r="B17" s="228" t="s">
        <v>96</v>
      </c>
      <c r="C17" s="205">
        <f t="shared" ref="C17:E17" si="8">C15+7</f>
        <v>45734</v>
      </c>
      <c r="D17" s="205">
        <f t="shared" si="8"/>
        <v>45739</v>
      </c>
      <c r="E17" s="205">
        <f t="shared" si="8"/>
        <v>45740</v>
      </c>
      <c r="G17" s="353" t="s">
        <v>97</v>
      </c>
      <c r="H17" s="353" t="s">
        <v>98</v>
      </c>
      <c r="I17" s="353" t="s">
        <v>57</v>
      </c>
      <c r="J17" s="353" t="s">
        <v>78</v>
      </c>
    </row>
    <row r="18" spans="1:12" s="44" customFormat="1" ht="18" customHeight="1">
      <c r="A18" s="206" t="s">
        <v>99</v>
      </c>
      <c r="B18" s="228" t="s">
        <v>100</v>
      </c>
      <c r="C18" s="206">
        <f t="shared" ref="C18:E18" si="9">C16+7</f>
        <v>45736</v>
      </c>
      <c r="D18" s="206">
        <f t="shared" si="9"/>
        <v>45742</v>
      </c>
      <c r="E18" s="206">
        <f t="shared" si="9"/>
        <v>45744</v>
      </c>
      <c r="G18" s="353" t="s">
        <v>101</v>
      </c>
      <c r="H18" s="353" t="s">
        <v>102</v>
      </c>
      <c r="I18" s="353" t="s">
        <v>57</v>
      </c>
      <c r="J18" s="353" t="s">
        <v>78</v>
      </c>
    </row>
    <row r="19" spans="1:12" s="44" customFormat="1" ht="18" customHeight="1">
      <c r="A19" s="206" t="s">
        <v>103</v>
      </c>
      <c r="B19" s="228" t="s">
        <v>104</v>
      </c>
      <c r="C19" s="205">
        <f t="shared" ref="C19:E19" si="10">C17+7</f>
        <v>45741</v>
      </c>
      <c r="D19" s="205">
        <f t="shared" si="10"/>
        <v>45746</v>
      </c>
      <c r="E19" s="205">
        <f t="shared" si="10"/>
        <v>45747</v>
      </c>
      <c r="G19" s="353" t="s">
        <v>105</v>
      </c>
      <c r="H19" s="353" t="s">
        <v>106</v>
      </c>
      <c r="I19" s="353" t="s">
        <v>57</v>
      </c>
      <c r="J19" s="353" t="s">
        <v>78</v>
      </c>
      <c r="K19" s="214"/>
    </row>
    <row r="20" spans="1:12" s="44" customFormat="1" ht="18" customHeight="1">
      <c r="A20" s="206" t="s">
        <v>107</v>
      </c>
      <c r="B20" s="228" t="s">
        <v>108</v>
      </c>
      <c r="C20" s="206">
        <f t="shared" ref="C20:E20" si="11">C18+7</f>
        <v>45743</v>
      </c>
      <c r="D20" s="206">
        <f t="shared" si="11"/>
        <v>45749</v>
      </c>
      <c r="E20" s="206">
        <f t="shared" si="11"/>
        <v>45751</v>
      </c>
      <c r="G20" s="353" t="s">
        <v>109</v>
      </c>
      <c r="H20" s="353" t="s">
        <v>110</v>
      </c>
      <c r="I20" s="353" t="s">
        <v>57</v>
      </c>
      <c r="J20" s="353" t="s">
        <v>78</v>
      </c>
      <c r="K20" s="214"/>
    </row>
    <row r="21" spans="1:12" s="44" customFormat="1" ht="18" customHeight="1">
      <c r="A21" s="206" t="s">
        <v>111</v>
      </c>
      <c r="B21" s="228" t="s">
        <v>112</v>
      </c>
      <c r="C21" s="205">
        <f t="shared" ref="C21:E21" si="12">C19+7</f>
        <v>45748</v>
      </c>
      <c r="D21" s="205">
        <f t="shared" si="12"/>
        <v>45753</v>
      </c>
      <c r="E21" s="205">
        <f t="shared" si="12"/>
        <v>45754</v>
      </c>
      <c r="G21" s="353" t="s">
        <v>113</v>
      </c>
      <c r="H21" s="353" t="s">
        <v>114</v>
      </c>
      <c r="I21" s="353" t="s">
        <v>57</v>
      </c>
      <c r="J21" s="353" t="s">
        <v>78</v>
      </c>
      <c r="K21" s="214"/>
    </row>
    <row r="22" spans="1:12" s="44" customFormat="1" ht="18" customHeight="1">
      <c r="A22" s="206" t="s">
        <v>115</v>
      </c>
      <c r="B22" s="228" t="s">
        <v>116</v>
      </c>
      <c r="C22" s="206">
        <f t="shared" ref="C22:E22" si="13">C20+7</f>
        <v>45750</v>
      </c>
      <c r="D22" s="206">
        <f t="shared" si="13"/>
        <v>45756</v>
      </c>
      <c r="E22" s="206">
        <f t="shared" si="13"/>
        <v>45758</v>
      </c>
      <c r="G22" s="353" t="s">
        <v>117</v>
      </c>
      <c r="H22" s="353" t="s">
        <v>118</v>
      </c>
      <c r="I22" s="353" t="s">
        <v>57</v>
      </c>
      <c r="J22" s="353" t="s">
        <v>78</v>
      </c>
      <c r="K22" s="214"/>
    </row>
    <row r="23" spans="1:12" s="44" customFormat="1" ht="18" customHeight="1">
      <c r="A23" s="40"/>
      <c r="B23" s="40"/>
      <c r="C23" s="224"/>
      <c r="D23" s="224"/>
      <c r="E23" s="224"/>
      <c r="F23" s="227"/>
      <c r="G23" s="224"/>
    </row>
    <row r="24" spans="1:12" s="44" customFormat="1" ht="18" customHeight="1">
      <c r="A24" s="229" t="s">
        <v>30</v>
      </c>
      <c r="B24" s="40"/>
      <c r="C24" s="224"/>
      <c r="D24" s="224"/>
      <c r="E24" s="227"/>
      <c r="F24" s="224"/>
    </row>
    <row r="25" spans="1:12" s="44" customFormat="1" ht="18" customHeight="1">
      <c r="A25" s="230" t="s">
        <v>119</v>
      </c>
      <c r="B25" s="40"/>
      <c r="C25" s="224"/>
      <c r="D25" s="224"/>
      <c r="E25" s="227"/>
      <c r="F25" s="224"/>
    </row>
    <row r="26" spans="1:12" s="44" customFormat="1" ht="18" customHeight="1">
      <c r="A26" s="230" t="s">
        <v>120</v>
      </c>
      <c r="B26" s="40"/>
      <c r="C26" s="224"/>
      <c r="D26" s="224"/>
      <c r="E26" s="227"/>
      <c r="F26" s="224"/>
    </row>
    <row r="27" spans="1:12" s="12" customFormat="1" ht="15.6">
      <c r="A27" s="9" t="s">
        <v>121</v>
      </c>
      <c r="B27" s="9"/>
      <c r="C27" s="9"/>
      <c r="D27" s="9"/>
      <c r="E27" s="9"/>
      <c r="F27" s="10"/>
      <c r="G27" s="11"/>
    </row>
    <row r="28" spans="1:12" s="12" customFormat="1" ht="15.75">
      <c r="A28" s="9"/>
      <c r="B28" s="9"/>
      <c r="C28" s="9"/>
      <c r="D28" s="9"/>
      <c r="E28" s="9"/>
      <c r="F28" s="10"/>
      <c r="G28" s="11"/>
    </row>
    <row r="29" spans="1:12" s="213" customFormat="1" ht="15">
      <c r="A29" s="218" t="s">
        <v>33</v>
      </c>
      <c r="B29" s="218"/>
      <c r="C29" s="219"/>
      <c r="D29" s="219"/>
      <c r="E29" s="219"/>
      <c r="F29" s="219"/>
      <c r="G29" s="219"/>
      <c r="H29" s="219"/>
      <c r="I29" s="219"/>
      <c r="J29" s="219"/>
      <c r="K29" s="219"/>
      <c r="L29" s="219"/>
    </row>
    <row r="30" spans="1:12" s="213" customFormat="1" ht="15">
      <c r="A30" s="250" t="s">
        <v>34</v>
      </c>
      <c r="B30" s="219"/>
      <c r="C30" s="219"/>
      <c r="D30" s="219" t="s">
        <v>35</v>
      </c>
      <c r="E30" s="219"/>
      <c r="F30" s="219"/>
      <c r="G30" s="219"/>
      <c r="H30" s="219"/>
      <c r="I30" s="219"/>
      <c r="J30" s="219"/>
      <c r="K30" s="219"/>
      <c r="L30" s="219"/>
    </row>
    <row r="31" spans="1:12" s="213" customFormat="1" ht="15">
      <c r="A31" s="219" t="s">
        <v>36</v>
      </c>
      <c r="B31" s="219"/>
      <c r="C31" s="219"/>
      <c r="D31" s="46" t="s">
        <v>37</v>
      </c>
      <c r="E31" s="219"/>
      <c r="F31" s="219"/>
      <c r="G31" s="219"/>
      <c r="H31" s="219"/>
      <c r="I31" s="219"/>
      <c r="J31" s="219"/>
      <c r="K31" s="219"/>
      <c r="L31" s="219"/>
    </row>
    <row r="32" spans="1:12" s="213" customFormat="1" ht="15">
      <c r="A32" s="219" t="s">
        <v>38</v>
      </c>
      <c r="B32" s="219"/>
      <c r="C32" s="217"/>
      <c r="D32" s="46" t="s">
        <v>39</v>
      </c>
      <c r="E32" s="217"/>
      <c r="F32" s="217"/>
      <c r="G32" s="217"/>
      <c r="H32" s="217"/>
      <c r="I32" s="217"/>
      <c r="J32" s="217"/>
      <c r="K32" s="217"/>
      <c r="L32" s="217"/>
    </row>
    <row r="33" spans="1:12" s="213" customFormat="1" ht="15">
      <c r="A33" s="219" t="s">
        <v>40</v>
      </c>
      <c r="B33" s="219"/>
      <c r="C33" s="217"/>
      <c r="D33" s="216" t="s">
        <v>41</v>
      </c>
      <c r="E33" s="217"/>
      <c r="F33" s="221"/>
      <c r="G33" s="217"/>
      <c r="H33" s="217"/>
      <c r="I33" s="217"/>
      <c r="J33" s="217"/>
      <c r="K33" s="217"/>
      <c r="L33" s="217"/>
    </row>
    <row r="34" spans="1:12" s="213" customFormat="1" ht="15">
      <c r="A34" s="219" t="s">
        <v>42</v>
      </c>
      <c r="B34" s="219"/>
      <c r="C34" s="219"/>
      <c r="D34" s="216" t="s">
        <v>43</v>
      </c>
      <c r="E34" s="219"/>
      <c r="F34" s="222"/>
      <c r="G34" s="219"/>
      <c r="H34" s="219"/>
      <c r="I34" s="219"/>
      <c r="J34" s="219"/>
      <c r="K34" s="219"/>
      <c r="L34" s="219"/>
    </row>
    <row r="35" spans="1:12" s="213" customFormat="1" ht="15">
      <c r="A35" s="222"/>
      <c r="B35" s="222"/>
      <c r="C35" s="219"/>
      <c r="D35" s="219"/>
      <c r="E35" s="219"/>
      <c r="F35" s="222"/>
      <c r="G35" s="219"/>
      <c r="H35" s="219"/>
      <c r="I35" s="219"/>
      <c r="J35" s="219"/>
      <c r="K35" s="219"/>
      <c r="L35" s="219"/>
    </row>
    <row r="36" spans="1:12" s="213" customFormat="1" ht="15">
      <c r="A36" s="250" t="s">
        <v>44</v>
      </c>
      <c r="B36" s="219"/>
      <c r="C36" s="219"/>
      <c r="D36" s="219" t="s">
        <v>35</v>
      </c>
      <c r="E36" s="219"/>
      <c r="F36" s="219"/>
      <c r="G36" s="219"/>
      <c r="H36" s="219"/>
      <c r="I36" s="219"/>
      <c r="J36" s="219"/>
      <c r="K36" s="219"/>
      <c r="L36" s="219"/>
    </row>
    <row r="37" spans="1:12" s="213" customFormat="1" ht="15">
      <c r="A37" s="219" t="s">
        <v>45</v>
      </c>
      <c r="B37" s="219"/>
      <c r="C37" s="219"/>
      <c r="D37" s="46" t="s">
        <v>46</v>
      </c>
      <c r="E37" s="219"/>
      <c r="F37" s="219"/>
      <c r="G37" s="219"/>
      <c r="H37" s="219"/>
      <c r="I37" s="219"/>
      <c r="J37" s="219"/>
      <c r="K37" s="219"/>
      <c r="L37" s="219"/>
    </row>
    <row r="38" spans="1:12" s="213" customFormat="1" ht="15">
      <c r="A38" s="219" t="s">
        <v>47</v>
      </c>
      <c r="B38" s="219"/>
      <c r="C38" s="217"/>
      <c r="D38" s="46" t="s">
        <v>48</v>
      </c>
      <c r="E38" s="217"/>
      <c r="F38" s="217"/>
      <c r="G38" s="217"/>
      <c r="H38" s="217"/>
      <c r="I38" s="217"/>
      <c r="J38" s="217"/>
      <c r="K38" s="217"/>
      <c r="L38" s="217"/>
    </row>
    <row r="39" spans="1:12" s="213" customFormat="1" ht="15">
      <c r="A39" s="219" t="s">
        <v>49</v>
      </c>
      <c r="B39" s="219"/>
      <c r="C39" s="217"/>
      <c r="D39" s="46" t="s">
        <v>50</v>
      </c>
      <c r="E39" s="217"/>
      <c r="F39" s="221"/>
      <c r="G39" s="217"/>
      <c r="H39" s="217"/>
      <c r="I39" s="217"/>
      <c r="J39" s="217"/>
      <c r="K39" s="217"/>
      <c r="L39" s="217"/>
    </row>
    <row r="40" spans="1:12" s="213" customFormat="1" ht="15">
      <c r="A40" s="219" t="s">
        <v>51</v>
      </c>
      <c r="B40" s="219"/>
      <c r="C40" s="219"/>
      <c r="D40" s="46" t="s">
        <v>52</v>
      </c>
      <c r="E40" s="219"/>
      <c r="F40" s="222"/>
      <c r="G40" s="219"/>
      <c r="H40" s="219"/>
      <c r="I40" s="219"/>
      <c r="J40" s="219"/>
      <c r="K40" s="219"/>
      <c r="L40" s="219"/>
    </row>
    <row r="41" spans="1:12" s="213" customFormat="1" ht="15">
      <c r="A41" s="219" t="s">
        <v>53</v>
      </c>
      <c r="B41" s="222"/>
      <c r="C41" s="219"/>
      <c r="D41" s="219"/>
      <c r="E41" s="219"/>
      <c r="F41" s="219"/>
      <c r="G41" s="219"/>
      <c r="H41" s="219"/>
      <c r="I41" s="219"/>
      <c r="J41" s="219"/>
      <c r="K41" s="219"/>
      <c r="L41" s="219"/>
    </row>
    <row r="42" spans="1:12" s="213" customFormat="1" ht="15">
      <c r="A42" s="221"/>
      <c r="B42" s="221"/>
      <c r="C42" s="217"/>
      <c r="D42" s="217"/>
      <c r="E42" s="217"/>
      <c r="F42" s="221"/>
      <c r="G42" s="217"/>
      <c r="H42" s="217"/>
      <c r="I42" s="217"/>
      <c r="J42" s="217"/>
      <c r="K42" s="217"/>
      <c r="L42" s="217"/>
    </row>
    <row r="43" spans="1:12" s="213" customFormat="1" ht="15">
      <c r="A43" s="222"/>
      <c r="B43" s="222"/>
      <c r="C43" s="219"/>
      <c r="D43" s="219"/>
      <c r="E43" s="219"/>
      <c r="F43" s="222"/>
      <c r="G43" s="219"/>
      <c r="H43" s="219"/>
      <c r="I43" s="219"/>
      <c r="J43" s="219"/>
      <c r="K43" s="219"/>
      <c r="L43" s="219"/>
    </row>
    <row r="44" spans="1:12" s="213" customFormat="1" ht="15">
      <c r="A44" s="222"/>
      <c r="B44" s="222"/>
      <c r="C44" s="219"/>
      <c r="D44" s="219"/>
      <c r="E44" s="219"/>
      <c r="F44" s="222"/>
      <c r="G44" s="219"/>
      <c r="H44" s="219"/>
      <c r="I44" s="219"/>
      <c r="J44" s="219"/>
      <c r="K44" s="219"/>
      <c r="L44" s="219"/>
    </row>
    <row r="45" spans="1:12" s="213" customFormat="1" ht="18.75" customHeight="1">
      <c r="E45" s="219"/>
      <c r="F45" s="222"/>
      <c r="G45" s="219"/>
      <c r="H45" s="219"/>
      <c r="I45" s="219"/>
      <c r="J45" s="219"/>
      <c r="K45" s="219"/>
      <c r="L45" s="219"/>
    </row>
    <row r="46" spans="1:12" s="213" customFormat="1" ht="18.75" customHeight="1">
      <c r="E46" s="219"/>
      <c r="F46" s="219"/>
      <c r="G46" s="219"/>
      <c r="H46" s="219"/>
      <c r="I46" s="219"/>
      <c r="J46" s="219"/>
      <c r="K46" s="219"/>
      <c r="L46" s="219"/>
    </row>
    <row r="47" spans="1:12" s="213" customFormat="1" ht="21" customHeight="1">
      <c r="E47" s="217"/>
      <c r="F47" s="217"/>
      <c r="G47" s="217"/>
      <c r="H47" s="217"/>
      <c r="I47" s="217"/>
      <c r="J47" s="217"/>
      <c r="K47" s="217"/>
      <c r="L47" s="217"/>
    </row>
    <row r="48" spans="1:12" s="37" customFormat="1" ht="21" customHeight="1">
      <c r="E48" s="1"/>
      <c r="F48" s="16"/>
      <c r="G48" s="36"/>
    </row>
    <row r="49" spans="1:244" s="37" customFormat="1" ht="21" customHeight="1">
      <c r="E49" s="1"/>
      <c r="F49" s="16"/>
      <c r="G49" s="36"/>
    </row>
    <row r="50" spans="1:244" s="41" customFormat="1" ht="21" customHeight="1">
      <c r="E50" s="1"/>
      <c r="F50" s="16"/>
      <c r="G50" s="16"/>
    </row>
    <row r="51" spans="1:244" s="41" customFormat="1" ht="21" customHeight="1">
      <c r="E51" s="1"/>
      <c r="F51" s="16"/>
      <c r="G51" s="16"/>
    </row>
    <row r="52" spans="1:244" s="41" customFormat="1" ht="21" customHeight="1">
      <c r="E52" s="1"/>
      <c r="F52" s="16"/>
      <c r="G52" s="16"/>
    </row>
    <row r="53" spans="1:244" s="41" customFormat="1" ht="21" customHeight="1">
      <c r="E53" s="1"/>
      <c r="F53" s="16"/>
      <c r="G53" s="16"/>
    </row>
    <row r="54" spans="1:244" s="41" customFormat="1" ht="21" customHeight="1">
      <c r="E54" s="1"/>
      <c r="F54" s="16"/>
      <c r="G54" s="16"/>
    </row>
    <row r="55" spans="1:244" s="41" customFormat="1" ht="21" customHeight="1">
      <c r="E55" s="1"/>
      <c r="F55" s="16"/>
      <c r="G55" s="16"/>
    </row>
    <row r="56" spans="1:244" s="41" customFormat="1" ht="21" customHeight="1">
      <c r="E56" s="1"/>
      <c r="F56" s="16"/>
      <c r="G56" s="16"/>
    </row>
    <row r="57" spans="1:244" s="41" customFormat="1" ht="21" customHeight="1">
      <c r="E57" s="1"/>
      <c r="F57" s="16"/>
      <c r="G57" s="16"/>
    </row>
    <row r="58" spans="1:244" s="41" customFormat="1" ht="21" customHeight="1">
      <c r="A58" s="16"/>
      <c r="B58" s="16"/>
      <c r="C58" s="17"/>
      <c r="D58" s="17"/>
      <c r="E58" s="1"/>
      <c r="F58" s="16"/>
      <c r="G58" s="16"/>
    </row>
    <row r="59" spans="1:244" s="41" customFormat="1" ht="21" customHeight="1">
      <c r="A59" s="16"/>
      <c r="B59" s="16"/>
      <c r="C59" s="17"/>
      <c r="D59" s="17"/>
      <c r="E59" s="1"/>
      <c r="F59" s="16"/>
      <c r="G59" s="16"/>
    </row>
    <row r="60" spans="1:244" ht="10.5" customHeight="1"/>
    <row r="61" spans="1:244" ht="10.5" customHeight="1">
      <c r="H61" s="46" t="s">
        <v>54</v>
      </c>
      <c r="I61" s="46" t="s">
        <v>54</v>
      </c>
      <c r="J61" s="46" t="s">
        <v>54</v>
      </c>
      <c r="K61" s="46" t="s">
        <v>54</v>
      </c>
      <c r="L61" s="46" t="s">
        <v>54</v>
      </c>
      <c r="M61" s="46" t="s">
        <v>54</v>
      </c>
      <c r="N61" s="46" t="s">
        <v>54</v>
      </c>
      <c r="O61" s="46" t="s">
        <v>54</v>
      </c>
      <c r="P61" s="46" t="s">
        <v>54</v>
      </c>
      <c r="Q61" s="46" t="s">
        <v>54</v>
      </c>
      <c r="R61" s="46" t="s">
        <v>54</v>
      </c>
      <c r="S61" s="46" t="s">
        <v>54</v>
      </c>
      <c r="T61" s="46" t="s">
        <v>54</v>
      </c>
      <c r="U61" s="46" t="s">
        <v>54</v>
      </c>
      <c r="V61" s="46" t="s">
        <v>54</v>
      </c>
      <c r="W61" s="46" t="s">
        <v>54</v>
      </c>
      <c r="X61" s="46" t="s">
        <v>54</v>
      </c>
      <c r="Y61" s="46" t="s">
        <v>54</v>
      </c>
      <c r="Z61" s="46" t="s">
        <v>54</v>
      </c>
      <c r="AA61" s="46" t="s">
        <v>54</v>
      </c>
      <c r="AB61" s="46" t="s">
        <v>54</v>
      </c>
      <c r="AC61" s="46" t="s">
        <v>54</v>
      </c>
      <c r="AD61" s="46" t="s">
        <v>54</v>
      </c>
      <c r="AE61" s="46" t="s">
        <v>54</v>
      </c>
      <c r="AF61" s="46" t="s">
        <v>54</v>
      </c>
      <c r="AG61" s="46" t="s">
        <v>54</v>
      </c>
      <c r="AH61" s="46" t="s">
        <v>54</v>
      </c>
      <c r="AI61" s="46" t="s">
        <v>54</v>
      </c>
      <c r="AJ61" s="46" t="s">
        <v>54</v>
      </c>
      <c r="AK61" s="46" t="s">
        <v>54</v>
      </c>
      <c r="AL61" s="46" t="s">
        <v>54</v>
      </c>
      <c r="AM61" s="46" t="s">
        <v>54</v>
      </c>
      <c r="AN61" s="46" t="s">
        <v>54</v>
      </c>
      <c r="AO61" s="46" t="s">
        <v>54</v>
      </c>
      <c r="AP61" s="46" t="s">
        <v>54</v>
      </c>
      <c r="AQ61" s="46" t="s">
        <v>54</v>
      </c>
      <c r="AR61" s="46" t="s">
        <v>54</v>
      </c>
      <c r="AS61" s="46" t="s">
        <v>54</v>
      </c>
      <c r="AT61" s="46" t="s">
        <v>54</v>
      </c>
      <c r="AU61" s="46" t="s">
        <v>54</v>
      </c>
      <c r="AV61" s="46" t="s">
        <v>54</v>
      </c>
      <c r="AW61" s="46" t="s">
        <v>54</v>
      </c>
      <c r="AX61" s="46" t="s">
        <v>54</v>
      </c>
      <c r="AY61" s="46" t="s">
        <v>54</v>
      </c>
      <c r="AZ61" s="46" t="s">
        <v>54</v>
      </c>
      <c r="BA61" s="46" t="s">
        <v>54</v>
      </c>
      <c r="BB61" s="46" t="s">
        <v>54</v>
      </c>
      <c r="BC61" s="46" t="s">
        <v>54</v>
      </c>
      <c r="BD61" s="46" t="s">
        <v>54</v>
      </c>
      <c r="BE61" s="46" t="s">
        <v>54</v>
      </c>
      <c r="BF61" s="46" t="s">
        <v>54</v>
      </c>
      <c r="BG61" s="46" t="s">
        <v>54</v>
      </c>
      <c r="BH61" s="46" t="s">
        <v>54</v>
      </c>
      <c r="BI61" s="46" t="s">
        <v>54</v>
      </c>
      <c r="BJ61" s="46" t="s">
        <v>54</v>
      </c>
      <c r="BK61" s="46" t="s">
        <v>54</v>
      </c>
      <c r="BL61" s="46" t="s">
        <v>54</v>
      </c>
      <c r="BM61" s="46" t="s">
        <v>54</v>
      </c>
      <c r="BN61" s="46" t="s">
        <v>54</v>
      </c>
      <c r="BO61" s="46" t="s">
        <v>54</v>
      </c>
      <c r="BP61" s="46" t="s">
        <v>54</v>
      </c>
      <c r="BQ61" s="46" t="s">
        <v>54</v>
      </c>
      <c r="BR61" s="46" t="s">
        <v>54</v>
      </c>
      <c r="BS61" s="46" t="s">
        <v>54</v>
      </c>
      <c r="BT61" s="46" t="s">
        <v>54</v>
      </c>
      <c r="BU61" s="46" t="s">
        <v>54</v>
      </c>
      <c r="BV61" s="46" t="s">
        <v>54</v>
      </c>
      <c r="BW61" s="46" t="s">
        <v>54</v>
      </c>
      <c r="BX61" s="46" t="s">
        <v>54</v>
      </c>
      <c r="BY61" s="46" t="s">
        <v>54</v>
      </c>
      <c r="BZ61" s="46" t="s">
        <v>54</v>
      </c>
      <c r="CA61" s="46" t="s">
        <v>54</v>
      </c>
      <c r="CB61" s="46" t="s">
        <v>54</v>
      </c>
      <c r="CC61" s="46" t="s">
        <v>54</v>
      </c>
      <c r="CD61" s="46" t="s">
        <v>54</v>
      </c>
      <c r="CE61" s="46" t="s">
        <v>54</v>
      </c>
      <c r="CF61" s="46" t="s">
        <v>54</v>
      </c>
      <c r="CG61" s="46" t="s">
        <v>54</v>
      </c>
      <c r="CH61" s="46" t="s">
        <v>54</v>
      </c>
      <c r="CI61" s="46" t="s">
        <v>54</v>
      </c>
      <c r="CJ61" s="46" t="s">
        <v>54</v>
      </c>
      <c r="CK61" s="46" t="s">
        <v>54</v>
      </c>
      <c r="CL61" s="46" t="s">
        <v>54</v>
      </c>
      <c r="CM61" s="46" t="s">
        <v>54</v>
      </c>
      <c r="CN61" s="46" t="s">
        <v>54</v>
      </c>
      <c r="CO61" s="46" t="s">
        <v>54</v>
      </c>
      <c r="CP61" s="46" t="s">
        <v>54</v>
      </c>
      <c r="CQ61" s="46" t="s">
        <v>54</v>
      </c>
      <c r="CR61" s="46" t="s">
        <v>54</v>
      </c>
      <c r="CS61" s="46" t="s">
        <v>54</v>
      </c>
      <c r="CT61" s="46" t="s">
        <v>54</v>
      </c>
      <c r="CU61" s="46" t="s">
        <v>54</v>
      </c>
      <c r="CV61" s="46" t="s">
        <v>54</v>
      </c>
      <c r="CW61" s="46" t="s">
        <v>54</v>
      </c>
      <c r="CX61" s="46" t="s">
        <v>54</v>
      </c>
      <c r="CY61" s="46" t="s">
        <v>54</v>
      </c>
      <c r="CZ61" s="46" t="s">
        <v>54</v>
      </c>
      <c r="DA61" s="46" t="s">
        <v>54</v>
      </c>
      <c r="DB61" s="46" t="s">
        <v>54</v>
      </c>
      <c r="DC61" s="46" t="s">
        <v>54</v>
      </c>
      <c r="DD61" s="46" t="s">
        <v>54</v>
      </c>
      <c r="DE61" s="46" t="s">
        <v>54</v>
      </c>
      <c r="DF61" s="46" t="s">
        <v>54</v>
      </c>
      <c r="DG61" s="46" t="s">
        <v>54</v>
      </c>
      <c r="DH61" s="46" t="s">
        <v>54</v>
      </c>
      <c r="DI61" s="46" t="s">
        <v>54</v>
      </c>
      <c r="DJ61" s="46" t="s">
        <v>54</v>
      </c>
      <c r="DK61" s="46" t="s">
        <v>54</v>
      </c>
      <c r="DL61" s="46" t="s">
        <v>54</v>
      </c>
      <c r="DM61" s="46" t="s">
        <v>54</v>
      </c>
      <c r="DN61" s="46" t="s">
        <v>54</v>
      </c>
      <c r="DO61" s="46" t="s">
        <v>54</v>
      </c>
      <c r="DP61" s="46" t="s">
        <v>54</v>
      </c>
      <c r="DQ61" s="46" t="s">
        <v>54</v>
      </c>
      <c r="DR61" s="46" t="s">
        <v>54</v>
      </c>
      <c r="DS61" s="46" t="s">
        <v>54</v>
      </c>
      <c r="DT61" s="46" t="s">
        <v>54</v>
      </c>
      <c r="DU61" s="46" t="s">
        <v>54</v>
      </c>
      <c r="DV61" s="46" t="s">
        <v>54</v>
      </c>
      <c r="DW61" s="46" t="s">
        <v>54</v>
      </c>
      <c r="DX61" s="46" t="s">
        <v>54</v>
      </c>
      <c r="DY61" s="46" t="s">
        <v>54</v>
      </c>
      <c r="DZ61" s="46" t="s">
        <v>54</v>
      </c>
      <c r="EA61" s="46" t="s">
        <v>54</v>
      </c>
      <c r="EB61" s="46" t="s">
        <v>54</v>
      </c>
      <c r="EC61" s="46" t="s">
        <v>54</v>
      </c>
      <c r="ED61" s="46" t="s">
        <v>54</v>
      </c>
      <c r="EE61" s="46" t="s">
        <v>54</v>
      </c>
      <c r="EF61" s="46" t="s">
        <v>54</v>
      </c>
      <c r="EG61" s="46" t="s">
        <v>54</v>
      </c>
      <c r="EH61" s="46" t="s">
        <v>54</v>
      </c>
      <c r="EI61" s="46" t="s">
        <v>54</v>
      </c>
      <c r="EJ61" s="46" t="s">
        <v>54</v>
      </c>
      <c r="EK61" s="46" t="s">
        <v>54</v>
      </c>
      <c r="EL61" s="46" t="s">
        <v>54</v>
      </c>
      <c r="EM61" s="46" t="s">
        <v>54</v>
      </c>
      <c r="EN61" s="46" t="s">
        <v>54</v>
      </c>
      <c r="EO61" s="46" t="s">
        <v>54</v>
      </c>
      <c r="EP61" s="46" t="s">
        <v>54</v>
      </c>
      <c r="EQ61" s="46" t="s">
        <v>54</v>
      </c>
      <c r="ER61" s="46" t="s">
        <v>54</v>
      </c>
      <c r="ES61" s="46" t="s">
        <v>54</v>
      </c>
      <c r="ET61" s="46" t="s">
        <v>54</v>
      </c>
      <c r="EU61" s="46" t="s">
        <v>54</v>
      </c>
      <c r="EV61" s="46" t="s">
        <v>54</v>
      </c>
      <c r="EW61" s="46" t="s">
        <v>54</v>
      </c>
      <c r="EX61" s="46" t="s">
        <v>54</v>
      </c>
      <c r="EY61" s="46" t="s">
        <v>54</v>
      </c>
      <c r="EZ61" s="46" t="s">
        <v>54</v>
      </c>
      <c r="FA61" s="46" t="s">
        <v>54</v>
      </c>
      <c r="FB61" s="46" t="s">
        <v>54</v>
      </c>
      <c r="FC61" s="46" t="s">
        <v>54</v>
      </c>
      <c r="FD61" s="46" t="s">
        <v>54</v>
      </c>
      <c r="FE61" s="46" t="s">
        <v>54</v>
      </c>
      <c r="FF61" s="46" t="s">
        <v>54</v>
      </c>
      <c r="FG61" s="46" t="s">
        <v>54</v>
      </c>
      <c r="FH61" s="46" t="s">
        <v>54</v>
      </c>
      <c r="FI61" s="46" t="s">
        <v>54</v>
      </c>
      <c r="FJ61" s="46" t="s">
        <v>54</v>
      </c>
      <c r="FK61" s="46" t="s">
        <v>54</v>
      </c>
      <c r="FL61" s="46" t="s">
        <v>54</v>
      </c>
      <c r="FM61" s="46" t="s">
        <v>54</v>
      </c>
      <c r="FN61" s="46" t="s">
        <v>54</v>
      </c>
      <c r="FO61" s="46" t="s">
        <v>54</v>
      </c>
      <c r="FP61" s="46" t="s">
        <v>54</v>
      </c>
      <c r="FQ61" s="46" t="s">
        <v>54</v>
      </c>
      <c r="FR61" s="46" t="s">
        <v>54</v>
      </c>
      <c r="FS61" s="46" t="s">
        <v>54</v>
      </c>
      <c r="FT61" s="46" t="s">
        <v>54</v>
      </c>
      <c r="FU61" s="46" t="s">
        <v>54</v>
      </c>
      <c r="FV61" s="46" t="s">
        <v>54</v>
      </c>
      <c r="FW61" s="46" t="s">
        <v>54</v>
      </c>
      <c r="FX61" s="46" t="s">
        <v>54</v>
      </c>
      <c r="FY61" s="46" t="s">
        <v>54</v>
      </c>
      <c r="FZ61" s="46" t="s">
        <v>54</v>
      </c>
      <c r="GA61" s="46" t="s">
        <v>54</v>
      </c>
      <c r="GB61" s="46" t="s">
        <v>54</v>
      </c>
      <c r="GC61" s="46" t="s">
        <v>54</v>
      </c>
      <c r="GD61" s="46" t="s">
        <v>54</v>
      </c>
      <c r="GE61" s="46" t="s">
        <v>54</v>
      </c>
      <c r="GF61" s="46" t="s">
        <v>54</v>
      </c>
      <c r="GG61" s="46" t="s">
        <v>54</v>
      </c>
      <c r="GH61" s="46" t="s">
        <v>54</v>
      </c>
      <c r="GI61" s="46" t="s">
        <v>54</v>
      </c>
      <c r="GJ61" s="46" t="s">
        <v>54</v>
      </c>
      <c r="GK61" s="46" t="s">
        <v>54</v>
      </c>
      <c r="GL61" s="46" t="s">
        <v>54</v>
      </c>
      <c r="GM61" s="46" t="s">
        <v>54</v>
      </c>
      <c r="GN61" s="46" t="s">
        <v>54</v>
      </c>
      <c r="GO61" s="46" t="s">
        <v>54</v>
      </c>
      <c r="GP61" s="46" t="s">
        <v>54</v>
      </c>
      <c r="GQ61" s="46" t="s">
        <v>54</v>
      </c>
      <c r="GR61" s="46" t="s">
        <v>54</v>
      </c>
      <c r="GS61" s="46" t="s">
        <v>54</v>
      </c>
      <c r="GT61" s="46" t="s">
        <v>54</v>
      </c>
      <c r="GU61" s="46" t="s">
        <v>54</v>
      </c>
      <c r="GV61" s="46" t="s">
        <v>54</v>
      </c>
      <c r="GW61" s="46" t="s">
        <v>54</v>
      </c>
      <c r="GX61" s="46" t="s">
        <v>54</v>
      </c>
      <c r="GY61" s="46" t="s">
        <v>54</v>
      </c>
      <c r="GZ61" s="46" t="s">
        <v>54</v>
      </c>
      <c r="HA61" s="46" t="s">
        <v>54</v>
      </c>
      <c r="HB61" s="46" t="s">
        <v>54</v>
      </c>
      <c r="HC61" s="46" t="s">
        <v>54</v>
      </c>
      <c r="HD61" s="46" t="s">
        <v>54</v>
      </c>
      <c r="HE61" s="46" t="s">
        <v>54</v>
      </c>
      <c r="HF61" s="46" t="s">
        <v>54</v>
      </c>
      <c r="HG61" s="46" t="s">
        <v>54</v>
      </c>
      <c r="HH61" s="46" t="s">
        <v>54</v>
      </c>
      <c r="HI61" s="46" t="s">
        <v>54</v>
      </c>
      <c r="HJ61" s="46" t="s">
        <v>54</v>
      </c>
      <c r="HK61" s="46" t="s">
        <v>54</v>
      </c>
      <c r="HL61" s="46" t="s">
        <v>54</v>
      </c>
      <c r="HM61" s="46" t="s">
        <v>54</v>
      </c>
      <c r="HN61" s="46" t="s">
        <v>54</v>
      </c>
      <c r="HO61" s="46" t="s">
        <v>54</v>
      </c>
      <c r="HP61" s="46" t="s">
        <v>54</v>
      </c>
      <c r="HQ61" s="46" t="s">
        <v>54</v>
      </c>
      <c r="HR61" s="46" t="s">
        <v>54</v>
      </c>
      <c r="HS61" s="46" t="s">
        <v>54</v>
      </c>
      <c r="HT61" s="46" t="s">
        <v>54</v>
      </c>
      <c r="HU61" s="46" t="s">
        <v>54</v>
      </c>
      <c r="HV61" s="46" t="s">
        <v>54</v>
      </c>
      <c r="HW61" s="46" t="s">
        <v>54</v>
      </c>
      <c r="HX61" s="46" t="s">
        <v>54</v>
      </c>
      <c r="HY61" s="46" t="s">
        <v>54</v>
      </c>
      <c r="HZ61" s="46" t="s">
        <v>54</v>
      </c>
      <c r="IA61" s="46" t="s">
        <v>54</v>
      </c>
      <c r="IB61" s="46" t="s">
        <v>54</v>
      </c>
      <c r="IC61" s="46" t="s">
        <v>54</v>
      </c>
      <c r="ID61" s="46" t="s">
        <v>54</v>
      </c>
      <c r="IE61" s="46" t="s">
        <v>54</v>
      </c>
      <c r="IF61" s="46" t="s">
        <v>54</v>
      </c>
      <c r="IG61" s="46" t="s">
        <v>54</v>
      </c>
      <c r="IH61" s="46" t="s">
        <v>54</v>
      </c>
      <c r="II61" s="46" t="s">
        <v>54</v>
      </c>
      <c r="IJ61" s="46" t="s">
        <v>54</v>
      </c>
    </row>
    <row r="62" spans="1:244" ht="12" customHeight="1"/>
    <row r="65" spans="1:7" s="42" customFormat="1">
      <c r="A65" s="16"/>
      <c r="B65" s="16"/>
      <c r="C65" s="17"/>
      <c r="D65" s="17"/>
      <c r="E65" s="1"/>
      <c r="F65" s="16"/>
      <c r="G65" s="16"/>
    </row>
    <row r="66" spans="1:7" ht="12.75"/>
  </sheetData>
  <phoneticPr fontId="53" type="noConversion"/>
  <hyperlinks>
    <hyperlink ref="A25" r:id="rId1" xr:uid="{C7FDCDCC-52F7-4C5B-B32C-084B921867CC}"/>
    <hyperlink ref="A26" r:id="rId2" xr:uid="{7A665515-B28F-492D-B939-57EE498EFA76}"/>
    <hyperlink ref="G10" r:id="rId3" xr:uid="{1C284A73-82AB-4CB5-B5EB-B2E229E39395}"/>
  </hyperlinks>
  <pageMargins left="0.25" right="0.25" top="0.75" bottom="0.75" header="0.3" footer="0.3"/>
  <pageSetup scale="6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workbookViewId="0">
      <selection activeCell="G4" sqref="G1:G1048576"/>
    </sheetView>
  </sheetViews>
  <sheetFormatPr defaultColWidth="9" defaultRowHeight="12.6"/>
  <cols>
    <col min="1" max="1" width="23.77734375" style="25" customWidth="1"/>
    <col min="2" max="2" width="8.109375" style="26" customWidth="1"/>
    <col min="3" max="3" width="13" style="26" customWidth="1"/>
    <col min="4" max="4" width="22.21875" style="14" customWidth="1"/>
    <col min="5" max="5" width="9.109375" style="14" customWidth="1"/>
    <col min="6" max="6" width="9.21875" style="28" customWidth="1"/>
    <col min="7" max="9" width="7.77734375" style="25" customWidth="1"/>
    <col min="10" max="10" width="20" style="25" hidden="1" customWidth="1"/>
    <col min="11" max="12" width="0" style="25" hidden="1" customWidth="1"/>
    <col min="13" max="16384" width="9" style="25"/>
  </cols>
  <sheetData>
    <row r="1" spans="1:12" s="16" customFormat="1" ht="46.5" customHeight="1">
      <c r="A1" s="18" t="s">
        <v>122</v>
      </c>
      <c r="B1" s="17"/>
      <c r="C1" s="17"/>
      <c r="F1" s="2"/>
      <c r="G1" s="2"/>
      <c r="H1" s="2"/>
      <c r="I1" s="2"/>
    </row>
    <row r="2" spans="1:12" s="22" customFormat="1" ht="17.45">
      <c r="A2" s="17" t="s">
        <v>123</v>
      </c>
      <c r="B2" s="43"/>
      <c r="C2" s="43"/>
      <c r="D2" s="29" t="s">
        <v>124</v>
      </c>
      <c r="E2" s="29"/>
      <c r="G2" s="23"/>
      <c r="H2" s="23" t="s">
        <v>125</v>
      </c>
      <c r="I2" s="23"/>
    </row>
    <row r="3" spans="1:12" s="22" customFormat="1" ht="14.25" customHeight="1">
      <c r="A3" s="17" t="s">
        <v>126</v>
      </c>
      <c r="B3" s="43"/>
      <c r="C3" s="43"/>
    </row>
    <row r="4" spans="1:12" ht="18" customHeight="1">
      <c r="D4" s="14" t="s">
        <v>125</v>
      </c>
      <c r="F4" s="25"/>
    </row>
    <row r="5" spans="1:12" s="57" customFormat="1" ht="16.5" customHeight="1">
      <c r="A5" s="79" t="s">
        <v>127</v>
      </c>
      <c r="B5" s="56" t="s">
        <v>5</v>
      </c>
      <c r="C5" s="56" t="s">
        <v>58</v>
      </c>
      <c r="D5" s="252" t="s">
        <v>128</v>
      </c>
      <c r="E5" s="253"/>
      <c r="F5" s="56" t="s">
        <v>58</v>
      </c>
      <c r="G5" s="56" t="s">
        <v>101</v>
      </c>
      <c r="H5" s="56" t="s">
        <v>109</v>
      </c>
      <c r="I5" s="56" t="s">
        <v>129</v>
      </c>
    </row>
    <row r="6" spans="1:12" s="57" customFormat="1" ht="21.75" customHeight="1">
      <c r="A6" s="79" t="s">
        <v>130</v>
      </c>
      <c r="B6" s="80" t="s">
        <v>12</v>
      </c>
      <c r="C6" s="80" t="s">
        <v>13</v>
      </c>
      <c r="D6" s="254" t="s">
        <v>131</v>
      </c>
      <c r="E6" s="255"/>
      <c r="F6" s="80" t="s">
        <v>12</v>
      </c>
      <c r="G6" s="80" t="s">
        <v>13</v>
      </c>
      <c r="H6" s="80" t="s">
        <v>13</v>
      </c>
      <c r="I6" s="80" t="s">
        <v>13</v>
      </c>
    </row>
    <row r="7" spans="1:12" s="57" customFormat="1" ht="21.75" customHeight="1">
      <c r="A7" s="190" t="s">
        <v>132</v>
      </c>
      <c r="B7" s="189">
        <v>43343</v>
      </c>
      <c r="C7" s="189">
        <f>+B7+7</f>
        <v>43350</v>
      </c>
      <c r="D7" s="256" t="s">
        <v>133</v>
      </c>
      <c r="E7" s="257"/>
      <c r="F7" s="260">
        <f>B7+14</f>
        <v>43357</v>
      </c>
      <c r="G7" s="260">
        <f>B7+18</f>
        <v>43361</v>
      </c>
      <c r="H7" s="260">
        <f>B7+21</f>
        <v>43364</v>
      </c>
      <c r="I7" s="260">
        <f>B7+23</f>
        <v>43366</v>
      </c>
      <c r="J7" s="190" t="s">
        <v>132</v>
      </c>
      <c r="K7" s="189">
        <v>43343</v>
      </c>
      <c r="L7" s="189">
        <f>+K7+7</f>
        <v>43350</v>
      </c>
    </row>
    <row r="8" spans="1:12" s="52" customFormat="1" ht="21.75" customHeight="1">
      <c r="A8" s="190" t="s">
        <v>134</v>
      </c>
      <c r="B8" s="189">
        <f>B7+3</f>
        <v>43346</v>
      </c>
      <c r="C8" s="189">
        <f>+B8+7</f>
        <v>43353</v>
      </c>
      <c r="D8" s="258"/>
      <c r="E8" s="259"/>
      <c r="F8" s="261"/>
      <c r="G8" s="261"/>
      <c r="H8" s="261"/>
      <c r="I8" s="261"/>
      <c r="J8" s="145" t="s">
        <v>135</v>
      </c>
      <c r="K8" s="38">
        <v>43349</v>
      </c>
      <c r="L8" s="38">
        <f>+K8+8</f>
        <v>43357</v>
      </c>
    </row>
    <row r="9" spans="1:12" s="52" customFormat="1" ht="21.75" customHeight="1">
      <c r="A9" s="145" t="s">
        <v>135</v>
      </c>
      <c r="B9" s="38">
        <v>43349</v>
      </c>
      <c r="C9" s="38">
        <f>+B9+8</f>
        <v>43357</v>
      </c>
      <c r="D9" s="256" t="s">
        <v>136</v>
      </c>
      <c r="E9" s="257"/>
      <c r="F9" s="260">
        <f>B9+15</f>
        <v>43364</v>
      </c>
      <c r="G9" s="260">
        <f>B9+19</f>
        <v>43368</v>
      </c>
      <c r="H9" s="260">
        <f>B9+22</f>
        <v>43371</v>
      </c>
      <c r="I9" s="260">
        <f>B9+24</f>
        <v>43373</v>
      </c>
      <c r="J9" s="190" t="s">
        <v>134</v>
      </c>
      <c r="K9" s="189">
        <f>K7+3</f>
        <v>43346</v>
      </c>
      <c r="L9" s="189">
        <f>+K9+7</f>
        <v>43353</v>
      </c>
    </row>
    <row r="10" spans="1:12" s="52" customFormat="1" ht="21.75" customHeight="1">
      <c r="A10" s="190" t="s">
        <v>137</v>
      </c>
      <c r="B10" s="189">
        <f>B8+6</f>
        <v>43352</v>
      </c>
      <c r="C10" s="189">
        <f t="shared" ref="C10" si="0">+B10+8</f>
        <v>43360</v>
      </c>
      <c r="D10" s="258"/>
      <c r="E10" s="259"/>
      <c r="F10" s="261"/>
      <c r="G10" s="261"/>
      <c r="H10" s="261"/>
      <c r="I10" s="261"/>
      <c r="J10" s="145" t="s">
        <v>138</v>
      </c>
      <c r="K10" s="38">
        <f>K8+7</f>
        <v>43356</v>
      </c>
      <c r="L10" s="38">
        <f>+K10+8</f>
        <v>43364</v>
      </c>
    </row>
    <row r="11" spans="1:12" s="52" customFormat="1" ht="21.75" customHeight="1">
      <c r="A11" s="145" t="s">
        <v>138</v>
      </c>
      <c r="B11" s="38">
        <f>B9+7</f>
        <v>43356</v>
      </c>
      <c r="C11" s="38">
        <f>+B11+8</f>
        <v>43364</v>
      </c>
      <c r="D11" s="256" t="s">
        <v>139</v>
      </c>
      <c r="E11" s="257"/>
      <c r="F11" s="260">
        <f>B11+15</f>
        <v>43371</v>
      </c>
      <c r="G11" s="260">
        <f>B11+19</f>
        <v>43375</v>
      </c>
      <c r="H11" s="260">
        <f>B11+22</f>
        <v>43378</v>
      </c>
      <c r="I11" s="260">
        <f>B11+24</f>
        <v>43380</v>
      </c>
      <c r="J11" s="190" t="s">
        <v>137</v>
      </c>
      <c r="K11" s="189">
        <f>K9+6</f>
        <v>43352</v>
      </c>
      <c r="L11" s="189">
        <f t="shared" ref="L11:L16" si="1">+K11+8</f>
        <v>43360</v>
      </c>
    </row>
    <row r="12" spans="1:12" s="52" customFormat="1" ht="21.75" customHeight="1">
      <c r="A12" s="190" t="s">
        <v>140</v>
      </c>
      <c r="B12" s="189">
        <f>B10+8</f>
        <v>43360</v>
      </c>
      <c r="C12" s="189">
        <f>+B12+7</f>
        <v>43367</v>
      </c>
      <c r="D12" s="258"/>
      <c r="E12" s="259"/>
      <c r="F12" s="261"/>
      <c r="G12" s="261"/>
      <c r="H12" s="261"/>
      <c r="I12" s="261"/>
      <c r="J12" s="145" t="s">
        <v>141</v>
      </c>
      <c r="K12" s="38">
        <f t="shared" ref="K12:K28" si="2">K10+7</f>
        <v>43363</v>
      </c>
      <c r="L12" s="38">
        <f t="shared" si="1"/>
        <v>43371</v>
      </c>
    </row>
    <row r="13" spans="1:12" s="52" customFormat="1" ht="21.75" customHeight="1">
      <c r="A13" s="145" t="s">
        <v>141</v>
      </c>
      <c r="B13" s="38">
        <f t="shared" ref="B13:B28" si="3">B11+7</f>
        <v>43363</v>
      </c>
      <c r="C13" s="38">
        <f t="shared" ref="C13" si="4">+B13+8</f>
        <v>43371</v>
      </c>
      <c r="D13" s="256" t="s">
        <v>142</v>
      </c>
      <c r="E13" s="257"/>
      <c r="F13" s="260">
        <f t="shared" ref="F13" si="5">B13+15</f>
        <v>43378</v>
      </c>
      <c r="G13" s="260">
        <f t="shared" ref="G13" si="6">B13+19</f>
        <v>43382</v>
      </c>
      <c r="H13" s="260">
        <f t="shared" ref="H13" si="7">B13+22</f>
        <v>43385</v>
      </c>
      <c r="I13" s="260">
        <f>B13+24</f>
        <v>43387</v>
      </c>
      <c r="J13" s="190" t="s">
        <v>140</v>
      </c>
      <c r="K13" s="189">
        <f>K11+8</f>
        <v>43360</v>
      </c>
      <c r="L13" s="189">
        <f>+K13+7</f>
        <v>43367</v>
      </c>
    </row>
    <row r="14" spans="1:12" s="52" customFormat="1" ht="21.75" customHeight="1">
      <c r="A14" s="190" t="s">
        <v>143</v>
      </c>
      <c r="B14" s="189">
        <f t="shared" si="3"/>
        <v>43367</v>
      </c>
      <c r="C14" s="189">
        <f>+B14+7</f>
        <v>43374</v>
      </c>
      <c r="D14" s="258"/>
      <c r="E14" s="259"/>
      <c r="F14" s="261"/>
      <c r="G14" s="261"/>
      <c r="H14" s="261"/>
      <c r="I14" s="261"/>
      <c r="J14" s="145" t="s">
        <v>144</v>
      </c>
      <c r="K14" s="38">
        <f t="shared" si="2"/>
        <v>43370</v>
      </c>
      <c r="L14" s="38">
        <f t="shared" si="1"/>
        <v>43378</v>
      </c>
    </row>
    <row r="15" spans="1:12" s="52" customFormat="1" ht="21.75" customHeight="1">
      <c r="A15" s="145" t="s">
        <v>144</v>
      </c>
      <c r="B15" s="38">
        <f t="shared" si="3"/>
        <v>43370</v>
      </c>
      <c r="C15" s="38">
        <f t="shared" ref="C15" si="8">+B15+8</f>
        <v>43378</v>
      </c>
      <c r="D15" s="256" t="s">
        <v>145</v>
      </c>
      <c r="E15" s="257"/>
      <c r="F15" s="260">
        <f t="shared" ref="F15" si="9">B15+15</f>
        <v>43385</v>
      </c>
      <c r="G15" s="260">
        <f t="shared" ref="G15" si="10">B15+19</f>
        <v>43389</v>
      </c>
      <c r="H15" s="260">
        <f t="shared" ref="H15" si="11">B15+22</f>
        <v>43392</v>
      </c>
      <c r="I15" s="260">
        <f>B15+24</f>
        <v>43394</v>
      </c>
      <c r="J15" s="190" t="s">
        <v>143</v>
      </c>
      <c r="K15" s="189">
        <f t="shared" si="2"/>
        <v>43367</v>
      </c>
      <c r="L15" s="189">
        <f>+K15+7</f>
        <v>43374</v>
      </c>
    </row>
    <row r="16" spans="1:12" s="52" customFormat="1" ht="21.75" customHeight="1">
      <c r="A16" s="190" t="s">
        <v>146</v>
      </c>
      <c r="B16" s="189">
        <f t="shared" si="3"/>
        <v>43374</v>
      </c>
      <c r="C16" s="189">
        <f>+B16+7</f>
        <v>43381</v>
      </c>
      <c r="D16" s="258"/>
      <c r="E16" s="259"/>
      <c r="F16" s="261"/>
      <c r="G16" s="261"/>
      <c r="H16" s="261"/>
      <c r="I16" s="261"/>
      <c r="J16" s="145" t="s">
        <v>147</v>
      </c>
      <c r="K16" s="38">
        <f t="shared" si="2"/>
        <v>43377</v>
      </c>
      <c r="L16" s="38">
        <f t="shared" si="1"/>
        <v>43385</v>
      </c>
    </row>
    <row r="17" spans="1:12" s="52" customFormat="1" ht="21.75" customHeight="1">
      <c r="A17" s="145" t="s">
        <v>147</v>
      </c>
      <c r="B17" s="38">
        <f t="shared" si="3"/>
        <v>43377</v>
      </c>
      <c r="C17" s="38">
        <f t="shared" ref="C17" si="12">+B17+8</f>
        <v>43385</v>
      </c>
      <c r="D17" s="256" t="s">
        <v>148</v>
      </c>
      <c r="E17" s="257"/>
      <c r="F17" s="260">
        <f t="shared" ref="F17" si="13">B17+15</f>
        <v>43392</v>
      </c>
      <c r="G17" s="260">
        <f t="shared" ref="G17" si="14">B17+19</f>
        <v>43396</v>
      </c>
      <c r="H17" s="260">
        <f t="shared" ref="H17" si="15">B17+22</f>
        <v>43399</v>
      </c>
      <c r="I17" s="260">
        <f>B17+24</f>
        <v>43401</v>
      </c>
      <c r="J17" s="190" t="s">
        <v>146</v>
      </c>
      <c r="K17" s="189">
        <f t="shared" si="2"/>
        <v>43374</v>
      </c>
      <c r="L17" s="189">
        <f>+K17+7</f>
        <v>43381</v>
      </c>
    </row>
    <row r="18" spans="1:12" s="52" customFormat="1" ht="21.75" customHeight="1">
      <c r="A18" s="190" t="s">
        <v>149</v>
      </c>
      <c r="B18" s="189">
        <f t="shared" si="3"/>
        <v>43381</v>
      </c>
      <c r="C18" s="189">
        <f t="shared" ref="C18" si="16">+B18+7</f>
        <v>43388</v>
      </c>
      <c r="D18" s="258"/>
      <c r="E18" s="259"/>
      <c r="F18" s="261"/>
      <c r="G18" s="261"/>
      <c r="H18" s="261"/>
      <c r="I18" s="261"/>
      <c r="J18" s="145" t="s">
        <v>150</v>
      </c>
      <c r="K18" s="38">
        <f t="shared" si="2"/>
        <v>43384</v>
      </c>
      <c r="L18" s="38">
        <f t="shared" ref="L18" si="17">+K18+8</f>
        <v>43392</v>
      </c>
    </row>
    <row r="19" spans="1:12" s="52" customFormat="1" ht="21.75" customHeight="1">
      <c r="A19" s="145" t="s">
        <v>150</v>
      </c>
      <c r="B19" s="38">
        <f t="shared" si="3"/>
        <v>43384</v>
      </c>
      <c r="C19" s="38">
        <f t="shared" ref="C19" si="18">+B19+8</f>
        <v>43392</v>
      </c>
      <c r="D19" s="256" t="s">
        <v>151</v>
      </c>
      <c r="E19" s="257"/>
      <c r="F19" s="260">
        <f t="shared" ref="F19" si="19">B19+15</f>
        <v>43399</v>
      </c>
      <c r="G19" s="260">
        <f t="shared" ref="G19" si="20">B19+19</f>
        <v>43403</v>
      </c>
      <c r="H19" s="260">
        <f t="shared" ref="H19" si="21">B19+22</f>
        <v>43406</v>
      </c>
      <c r="I19" s="260">
        <f>B19+24</f>
        <v>43408</v>
      </c>
      <c r="J19" s="190" t="s">
        <v>149</v>
      </c>
      <c r="K19" s="189">
        <f t="shared" si="2"/>
        <v>43381</v>
      </c>
      <c r="L19" s="189">
        <f t="shared" ref="L19" si="22">+K19+7</f>
        <v>43388</v>
      </c>
    </row>
    <row r="20" spans="1:12" s="52" customFormat="1" ht="21.75" customHeight="1">
      <c r="A20" s="190" t="s">
        <v>152</v>
      </c>
      <c r="B20" s="189">
        <f t="shared" si="3"/>
        <v>43388</v>
      </c>
      <c r="C20" s="189">
        <f t="shared" ref="C20" si="23">+B20+7</f>
        <v>43395</v>
      </c>
      <c r="D20" s="258"/>
      <c r="E20" s="259"/>
      <c r="F20" s="261"/>
      <c r="G20" s="261"/>
      <c r="H20" s="261"/>
      <c r="I20" s="261"/>
      <c r="J20" s="145" t="s">
        <v>153</v>
      </c>
      <c r="K20" s="38">
        <f t="shared" si="2"/>
        <v>43391</v>
      </c>
      <c r="L20" s="38">
        <f t="shared" ref="L20" si="24">+K20+8</f>
        <v>43399</v>
      </c>
    </row>
    <row r="21" spans="1:12" s="52" customFormat="1" ht="21.75" customHeight="1">
      <c r="A21" s="145" t="s">
        <v>153</v>
      </c>
      <c r="B21" s="38">
        <f t="shared" si="3"/>
        <v>43391</v>
      </c>
      <c r="C21" s="38">
        <f t="shared" ref="C21" si="25">+B21+8</f>
        <v>43399</v>
      </c>
      <c r="D21" s="256" t="s">
        <v>154</v>
      </c>
      <c r="E21" s="257"/>
      <c r="F21" s="260">
        <f t="shared" ref="F21" si="26">B21+15</f>
        <v>43406</v>
      </c>
      <c r="G21" s="260">
        <f t="shared" ref="G21" si="27">B21+19</f>
        <v>43410</v>
      </c>
      <c r="H21" s="260">
        <f t="shared" ref="H21" si="28">B21+22</f>
        <v>43413</v>
      </c>
      <c r="I21" s="260">
        <f>B21+24</f>
        <v>43415</v>
      </c>
      <c r="J21" s="190" t="s">
        <v>152</v>
      </c>
      <c r="K21" s="189">
        <f t="shared" si="2"/>
        <v>43388</v>
      </c>
      <c r="L21" s="189">
        <f t="shared" ref="L21" si="29">+K21+7</f>
        <v>43395</v>
      </c>
    </row>
    <row r="22" spans="1:12" s="52" customFormat="1" ht="21.75" customHeight="1">
      <c r="A22" s="190" t="s">
        <v>155</v>
      </c>
      <c r="B22" s="189">
        <f t="shared" si="3"/>
        <v>43395</v>
      </c>
      <c r="C22" s="189">
        <f t="shared" ref="C22" si="30">+B22+7</f>
        <v>43402</v>
      </c>
      <c r="D22" s="258"/>
      <c r="E22" s="259"/>
      <c r="F22" s="261"/>
      <c r="G22" s="261"/>
      <c r="H22" s="261"/>
      <c r="I22" s="261"/>
      <c r="J22" s="145" t="s">
        <v>156</v>
      </c>
      <c r="K22" s="38">
        <f t="shared" si="2"/>
        <v>43398</v>
      </c>
      <c r="L22" s="38">
        <f t="shared" ref="L22" si="31">+K22+8</f>
        <v>43406</v>
      </c>
    </row>
    <row r="23" spans="1:12" s="52" customFormat="1" ht="21.75" customHeight="1">
      <c r="A23" s="145" t="s">
        <v>156</v>
      </c>
      <c r="B23" s="38">
        <f t="shared" si="3"/>
        <v>43398</v>
      </c>
      <c r="C23" s="38">
        <f t="shared" ref="C23" si="32">+B23+8</f>
        <v>43406</v>
      </c>
      <c r="D23" s="256" t="s">
        <v>157</v>
      </c>
      <c r="E23" s="257"/>
      <c r="F23" s="260">
        <f t="shared" ref="F23" si="33">B23+15</f>
        <v>43413</v>
      </c>
      <c r="G23" s="260">
        <f t="shared" ref="G23" si="34">B23+19</f>
        <v>43417</v>
      </c>
      <c r="H23" s="260">
        <f t="shared" ref="H23" si="35">B23+22</f>
        <v>43420</v>
      </c>
      <c r="I23" s="260">
        <f>B23+24</f>
        <v>43422</v>
      </c>
      <c r="J23" s="190" t="s">
        <v>155</v>
      </c>
      <c r="K23" s="189">
        <f t="shared" si="2"/>
        <v>43395</v>
      </c>
      <c r="L23" s="189">
        <f t="shared" ref="L23" si="36">+K23+7</f>
        <v>43402</v>
      </c>
    </row>
    <row r="24" spans="1:12" s="52" customFormat="1" ht="21.75" customHeight="1">
      <c r="A24" s="190" t="s">
        <v>158</v>
      </c>
      <c r="B24" s="189">
        <f t="shared" si="3"/>
        <v>43402</v>
      </c>
      <c r="C24" s="189">
        <f t="shared" ref="C24" si="37">+B24+7</f>
        <v>43409</v>
      </c>
      <c r="D24" s="258"/>
      <c r="E24" s="259"/>
      <c r="F24" s="261"/>
      <c r="G24" s="261"/>
      <c r="H24" s="261"/>
      <c r="I24" s="261"/>
      <c r="J24" s="145" t="s">
        <v>159</v>
      </c>
      <c r="K24" s="38">
        <f t="shared" si="2"/>
        <v>43405</v>
      </c>
      <c r="L24" s="38">
        <f t="shared" ref="L24" si="38">+K24+8</f>
        <v>43413</v>
      </c>
    </row>
    <row r="25" spans="1:12" s="52" customFormat="1" ht="21.75" customHeight="1">
      <c r="A25" s="145" t="s">
        <v>159</v>
      </c>
      <c r="B25" s="38">
        <f t="shared" si="3"/>
        <v>43405</v>
      </c>
      <c r="C25" s="38">
        <f t="shared" ref="C25" si="39">+B25+8</f>
        <v>43413</v>
      </c>
      <c r="D25" s="256" t="s">
        <v>160</v>
      </c>
      <c r="E25" s="257"/>
      <c r="F25" s="260">
        <f t="shared" ref="F25" si="40">B25+15</f>
        <v>43420</v>
      </c>
      <c r="G25" s="260">
        <f t="shared" ref="G25" si="41">B25+19</f>
        <v>43424</v>
      </c>
      <c r="H25" s="260">
        <f t="shared" ref="H25" si="42">B25+22</f>
        <v>43427</v>
      </c>
      <c r="I25" s="260">
        <f>B25+24</f>
        <v>43429</v>
      </c>
      <c r="J25" s="190" t="s">
        <v>158</v>
      </c>
      <c r="K25" s="189">
        <f t="shared" si="2"/>
        <v>43402</v>
      </c>
      <c r="L25" s="189">
        <f t="shared" ref="L25" si="43">+K25+7</f>
        <v>43409</v>
      </c>
    </row>
    <row r="26" spans="1:12" s="52" customFormat="1" ht="21.75" customHeight="1">
      <c r="A26" s="190" t="s">
        <v>161</v>
      </c>
      <c r="B26" s="189">
        <f t="shared" si="3"/>
        <v>43409</v>
      </c>
      <c r="C26" s="189">
        <f t="shared" ref="C26" si="44">+B26+7</f>
        <v>43416</v>
      </c>
      <c r="D26" s="258"/>
      <c r="E26" s="259"/>
      <c r="F26" s="261"/>
      <c r="G26" s="261"/>
      <c r="H26" s="261"/>
      <c r="I26" s="261"/>
      <c r="J26" s="145" t="s">
        <v>162</v>
      </c>
      <c r="K26" s="38">
        <f t="shared" si="2"/>
        <v>43412</v>
      </c>
      <c r="L26" s="38">
        <f t="shared" ref="L26" si="45">+K26+8</f>
        <v>43420</v>
      </c>
    </row>
    <row r="27" spans="1:12" s="52" customFormat="1" ht="21.75" customHeight="1">
      <c r="A27" s="145" t="s">
        <v>162</v>
      </c>
      <c r="B27" s="38">
        <f t="shared" si="3"/>
        <v>43412</v>
      </c>
      <c r="C27" s="38">
        <f t="shared" ref="C27" si="46">+B27+8</f>
        <v>43420</v>
      </c>
      <c r="D27" s="256" t="s">
        <v>163</v>
      </c>
      <c r="E27" s="257"/>
      <c r="F27" s="260">
        <f t="shared" ref="F27" si="47">B27+15</f>
        <v>43427</v>
      </c>
      <c r="G27" s="260">
        <f t="shared" ref="G27" si="48">B27+19</f>
        <v>43431</v>
      </c>
      <c r="H27" s="260">
        <f t="shared" ref="H27" si="49">B27+22</f>
        <v>43434</v>
      </c>
      <c r="I27" s="260">
        <f>B27+24</f>
        <v>43436</v>
      </c>
      <c r="J27" s="190" t="s">
        <v>161</v>
      </c>
      <c r="K27" s="189">
        <f t="shared" si="2"/>
        <v>43409</v>
      </c>
      <c r="L27" s="189">
        <f t="shared" ref="L27" si="50">+K27+7</f>
        <v>43416</v>
      </c>
    </row>
    <row r="28" spans="1:12" s="52" customFormat="1" ht="21.75" customHeight="1">
      <c r="A28" s="190" t="s">
        <v>164</v>
      </c>
      <c r="B28" s="189">
        <f t="shared" si="3"/>
        <v>43416</v>
      </c>
      <c r="C28" s="189">
        <f t="shared" ref="C28" si="51">+B28+7</f>
        <v>43423</v>
      </c>
      <c r="D28" s="258"/>
      <c r="E28" s="259"/>
      <c r="F28" s="261"/>
      <c r="G28" s="261"/>
      <c r="H28" s="261"/>
      <c r="I28" s="261"/>
      <c r="J28" s="145" t="s">
        <v>165</v>
      </c>
      <c r="K28" s="38">
        <f t="shared" si="2"/>
        <v>43419</v>
      </c>
      <c r="L28" s="38">
        <f t="shared" ref="L28" si="52">+K28+8</f>
        <v>43427</v>
      </c>
    </row>
    <row r="29" spans="1:12">
      <c r="A29" s="195"/>
      <c r="B29" s="195"/>
      <c r="C29" s="195"/>
    </row>
    <row r="30" spans="1:12" ht="13.15">
      <c r="A30" s="15" t="s">
        <v>166</v>
      </c>
      <c r="B30" s="32"/>
      <c r="C30" s="32"/>
    </row>
    <row r="31" spans="1:12">
      <c r="A31" s="200" t="s">
        <v>167</v>
      </c>
      <c r="B31" s="195"/>
      <c r="C31" s="195"/>
    </row>
    <row r="32" spans="1:12">
      <c r="A32" s="195"/>
      <c r="B32" s="195"/>
      <c r="C32" s="195"/>
    </row>
  </sheetData>
  <mergeCells count="57">
    <mergeCell ref="D27:E28"/>
    <mergeCell ref="F27:F28"/>
    <mergeCell ref="G27:G28"/>
    <mergeCell ref="H27:H28"/>
    <mergeCell ref="I27:I28"/>
    <mergeCell ref="D25:E26"/>
    <mergeCell ref="F25:F26"/>
    <mergeCell ref="G25:G26"/>
    <mergeCell ref="H25:H26"/>
    <mergeCell ref="I25:I26"/>
    <mergeCell ref="D23:E24"/>
    <mergeCell ref="F23:F24"/>
    <mergeCell ref="G23:G24"/>
    <mergeCell ref="H23:H24"/>
    <mergeCell ref="I23:I24"/>
    <mergeCell ref="D21:E22"/>
    <mergeCell ref="F21:F22"/>
    <mergeCell ref="G21:G22"/>
    <mergeCell ref="H21:H22"/>
    <mergeCell ref="I21:I22"/>
    <mergeCell ref="D19:E20"/>
    <mergeCell ref="F19:F20"/>
    <mergeCell ref="G19:G20"/>
    <mergeCell ref="H19:H20"/>
    <mergeCell ref="I19:I20"/>
    <mergeCell ref="H15:H16"/>
    <mergeCell ref="I15:I16"/>
    <mergeCell ref="D17:E18"/>
    <mergeCell ref="F17:F18"/>
    <mergeCell ref="G17:G18"/>
    <mergeCell ref="H17:H18"/>
    <mergeCell ref="I17:I18"/>
    <mergeCell ref="D15:E16"/>
    <mergeCell ref="F15:F16"/>
    <mergeCell ref="G15:G16"/>
    <mergeCell ref="H11:H12"/>
    <mergeCell ref="I11:I12"/>
    <mergeCell ref="D13:E14"/>
    <mergeCell ref="F13:F14"/>
    <mergeCell ref="G13:G14"/>
    <mergeCell ref="H13:H14"/>
    <mergeCell ref="I13:I14"/>
    <mergeCell ref="D11:E12"/>
    <mergeCell ref="F11:F12"/>
    <mergeCell ref="G11:G12"/>
    <mergeCell ref="I9:I10"/>
    <mergeCell ref="I7:I8"/>
    <mergeCell ref="D9:E10"/>
    <mergeCell ref="F9:F10"/>
    <mergeCell ref="G9:G10"/>
    <mergeCell ref="H9:H10"/>
    <mergeCell ref="H7:H8"/>
    <mergeCell ref="D5:E5"/>
    <mergeCell ref="D6:E6"/>
    <mergeCell ref="D7:E8"/>
    <mergeCell ref="F7:F8"/>
    <mergeCell ref="G7:G8"/>
  </mergeCells>
  <phoneticPr fontId="53" type="noConversion"/>
  <pageMargins left="0.75" right="0.75" top="1" bottom="1" header="0.5" footer="0.5"/>
  <pageSetup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workbookViewId="0">
      <selection activeCell="A30" sqref="A30"/>
    </sheetView>
  </sheetViews>
  <sheetFormatPr defaultColWidth="9" defaultRowHeight="12.6"/>
  <cols>
    <col min="1" max="1" width="23.77734375" style="25" customWidth="1"/>
    <col min="2" max="2" width="8.109375" style="26" customWidth="1"/>
    <col min="3" max="3" width="13" style="26" customWidth="1"/>
    <col min="4" max="4" width="22.21875" style="14" customWidth="1"/>
    <col min="5" max="5" width="9.109375" style="14" customWidth="1"/>
    <col min="6" max="6" width="9.21875" style="28" customWidth="1"/>
    <col min="7" max="7" width="7.77734375" style="25" customWidth="1"/>
    <col min="8" max="8" width="20" style="25" hidden="1" customWidth="1"/>
    <col min="9" max="10" width="0" style="25" hidden="1" customWidth="1"/>
    <col min="11" max="16384" width="9" style="25"/>
  </cols>
  <sheetData>
    <row r="1" spans="1:10" s="16" customFormat="1" ht="46.5" customHeight="1">
      <c r="A1" s="18" t="s">
        <v>122</v>
      </c>
      <c r="B1" s="17"/>
      <c r="C1" s="17"/>
      <c r="F1" s="2"/>
      <c r="G1" s="2"/>
    </row>
    <row r="2" spans="1:10" s="22" customFormat="1" ht="17.45">
      <c r="A2" s="17" t="s">
        <v>123</v>
      </c>
      <c r="B2" s="43"/>
      <c r="C2" s="43"/>
      <c r="D2" s="29" t="s">
        <v>168</v>
      </c>
      <c r="E2" s="29"/>
      <c r="G2" s="23"/>
    </row>
    <row r="3" spans="1:10" s="22" customFormat="1" ht="14.25" customHeight="1">
      <c r="A3" s="17" t="s">
        <v>126</v>
      </c>
      <c r="B3" s="43"/>
      <c r="C3" s="43"/>
    </row>
    <row r="4" spans="1:10" ht="18" customHeight="1">
      <c r="D4" s="14" t="s">
        <v>125</v>
      </c>
      <c r="F4" s="25"/>
    </row>
    <row r="5" spans="1:10" s="57" customFormat="1" ht="16.5" customHeight="1">
      <c r="A5" s="79" t="s">
        <v>127</v>
      </c>
      <c r="B5" s="56" t="s">
        <v>5</v>
      </c>
      <c r="C5" s="56" t="s">
        <v>58</v>
      </c>
      <c r="D5" s="252" t="s">
        <v>128</v>
      </c>
      <c r="E5" s="253"/>
      <c r="F5" s="56" t="s">
        <v>58</v>
      </c>
      <c r="G5" s="56" t="s">
        <v>169</v>
      </c>
    </row>
    <row r="6" spans="1:10" s="57" customFormat="1" ht="21.75" customHeight="1">
      <c r="A6" s="79" t="s">
        <v>130</v>
      </c>
      <c r="B6" s="80" t="s">
        <v>12</v>
      </c>
      <c r="C6" s="80" t="s">
        <v>13</v>
      </c>
      <c r="D6" s="254" t="s">
        <v>131</v>
      </c>
      <c r="E6" s="255"/>
      <c r="F6" s="80" t="s">
        <v>12</v>
      </c>
      <c r="G6" s="80" t="s">
        <v>13</v>
      </c>
    </row>
    <row r="7" spans="1:10" s="52" customFormat="1" ht="21.75" customHeight="1">
      <c r="A7" s="145" t="s">
        <v>165</v>
      </c>
      <c r="B7" s="38">
        <v>43419</v>
      </c>
      <c r="C7" s="38">
        <f>B7+8</f>
        <v>43427</v>
      </c>
      <c r="D7" s="256" t="s">
        <v>170</v>
      </c>
      <c r="E7" s="257"/>
      <c r="F7" s="260">
        <f t="shared" ref="F7" si="0">B7+14</f>
        <v>43433</v>
      </c>
      <c r="G7" s="260">
        <f t="shared" ref="G7" si="1">B7+15</f>
        <v>43434</v>
      </c>
      <c r="H7" s="190" t="s">
        <v>158</v>
      </c>
      <c r="I7" s="189" t="e">
        <f>#REF!+7</f>
        <v>#REF!</v>
      </c>
      <c r="J7" s="189" t="e">
        <f t="shared" ref="J7" si="2">+I7+7</f>
        <v>#REF!</v>
      </c>
    </row>
    <row r="8" spans="1:10" s="52" customFormat="1" ht="21.75" customHeight="1">
      <c r="A8" s="190" t="s">
        <v>171</v>
      </c>
      <c r="B8" s="189">
        <v>43424</v>
      </c>
      <c r="C8" s="189">
        <f>+B8+6</f>
        <v>43430</v>
      </c>
      <c r="D8" s="258"/>
      <c r="E8" s="259"/>
      <c r="F8" s="261"/>
      <c r="G8" s="261"/>
      <c r="H8" s="145" t="s">
        <v>162</v>
      </c>
      <c r="I8" s="38" t="e">
        <f>#REF!+7</f>
        <v>#REF!</v>
      </c>
      <c r="J8" s="38" t="e">
        <f t="shared" ref="J8" si="3">+I8+8</f>
        <v>#REF!</v>
      </c>
    </row>
    <row r="9" spans="1:10" s="52" customFormat="1" ht="21.75" customHeight="1">
      <c r="A9" s="145" t="s">
        <v>172</v>
      </c>
      <c r="B9" s="38">
        <f t="shared" ref="B9" si="4">B7+7</f>
        <v>43426</v>
      </c>
      <c r="C9" s="38">
        <f t="shared" ref="C9" si="5">+B9+8</f>
        <v>43434</v>
      </c>
      <c r="D9" s="256" t="s">
        <v>173</v>
      </c>
      <c r="E9" s="257"/>
      <c r="F9" s="260">
        <f t="shared" ref="F9" si="6">B9+14</f>
        <v>43440</v>
      </c>
      <c r="G9" s="260">
        <f t="shared" ref="G9" si="7">B9+15</f>
        <v>43441</v>
      </c>
      <c r="H9" s="190" t="s">
        <v>161</v>
      </c>
      <c r="I9" s="189" t="e">
        <f t="shared" ref="I9:I10" si="8">I7+7</f>
        <v>#REF!</v>
      </c>
      <c r="J9" s="189" t="e">
        <f t="shared" ref="J9" si="9">+I9+7</f>
        <v>#REF!</v>
      </c>
    </row>
    <row r="10" spans="1:10" s="52" customFormat="1" ht="21.75" customHeight="1">
      <c r="A10" s="190" t="s">
        <v>174</v>
      </c>
      <c r="B10" s="189">
        <f>B8+6</f>
        <v>43430</v>
      </c>
      <c r="C10" s="189">
        <f t="shared" ref="C10" si="10">+B10+7</f>
        <v>43437</v>
      </c>
      <c r="D10" s="258"/>
      <c r="E10" s="259"/>
      <c r="F10" s="261"/>
      <c r="G10" s="261"/>
      <c r="H10" s="145" t="s">
        <v>165</v>
      </c>
      <c r="I10" s="38" t="e">
        <f t="shared" si="8"/>
        <v>#REF!</v>
      </c>
      <c r="J10" s="38" t="e">
        <f t="shared" ref="J10" si="11">+I10+8</f>
        <v>#REF!</v>
      </c>
    </row>
    <row r="11" spans="1:10" s="52" customFormat="1" ht="21.75" customHeight="1">
      <c r="A11" s="145" t="s">
        <v>175</v>
      </c>
      <c r="B11" s="38">
        <f>B9+7</f>
        <v>43433</v>
      </c>
      <c r="C11" s="38">
        <f>B11+8</f>
        <v>43441</v>
      </c>
      <c r="D11" s="256" t="s">
        <v>176</v>
      </c>
      <c r="E11" s="257"/>
      <c r="F11" s="260">
        <f t="shared" ref="F11" si="12">B11+14</f>
        <v>43447</v>
      </c>
      <c r="G11" s="260">
        <f t="shared" ref="G11" si="13">B11+15</f>
        <v>43448</v>
      </c>
      <c r="H11" s="40"/>
      <c r="I11" s="40"/>
      <c r="J11" s="40"/>
    </row>
    <row r="12" spans="1:10" s="52" customFormat="1" ht="21.75" customHeight="1">
      <c r="A12" s="190" t="s">
        <v>177</v>
      </c>
      <c r="B12" s="189">
        <f>B10+7</f>
        <v>43437</v>
      </c>
      <c r="C12" s="189">
        <f t="shared" ref="C12" si="14">+B12+7</f>
        <v>43444</v>
      </c>
      <c r="D12" s="258"/>
      <c r="E12" s="259"/>
      <c r="F12" s="261"/>
      <c r="G12" s="261"/>
      <c r="H12" s="40"/>
      <c r="I12" s="40"/>
      <c r="J12" s="40"/>
    </row>
    <row r="13" spans="1:10" s="52" customFormat="1" ht="21.75" customHeight="1">
      <c r="A13" s="145" t="s">
        <v>178</v>
      </c>
      <c r="B13" s="38">
        <f t="shared" ref="B13:B30" si="15">B11+7</f>
        <v>43440</v>
      </c>
      <c r="C13" s="38">
        <f t="shared" ref="C13" si="16">B13+8</f>
        <v>43448</v>
      </c>
      <c r="D13" s="256" t="s">
        <v>179</v>
      </c>
      <c r="E13" s="257"/>
      <c r="F13" s="260">
        <f t="shared" ref="F13" si="17">B13+14</f>
        <v>43454</v>
      </c>
      <c r="G13" s="260">
        <f t="shared" ref="G13" si="18">B13+15</f>
        <v>43455</v>
      </c>
      <c r="H13" s="40"/>
      <c r="I13" s="40"/>
      <c r="J13" s="40"/>
    </row>
    <row r="14" spans="1:10" s="52" customFormat="1" ht="21.75" customHeight="1">
      <c r="A14" s="190" t="s">
        <v>180</v>
      </c>
      <c r="B14" s="189">
        <f t="shared" si="15"/>
        <v>43444</v>
      </c>
      <c r="C14" s="189">
        <f t="shared" ref="C14" si="19">+B14+7</f>
        <v>43451</v>
      </c>
      <c r="D14" s="258"/>
      <c r="E14" s="259"/>
      <c r="F14" s="261"/>
      <c r="G14" s="261"/>
      <c r="H14" s="40"/>
      <c r="I14" s="40"/>
      <c r="J14" s="40"/>
    </row>
    <row r="15" spans="1:10" s="52" customFormat="1" ht="21.75" customHeight="1">
      <c r="A15" s="145" t="s">
        <v>181</v>
      </c>
      <c r="B15" s="38">
        <f t="shared" si="15"/>
        <v>43447</v>
      </c>
      <c r="C15" s="38">
        <f t="shared" ref="C15" si="20">B15+8</f>
        <v>43455</v>
      </c>
      <c r="D15" s="256" t="s">
        <v>182</v>
      </c>
      <c r="E15" s="257"/>
      <c r="F15" s="260">
        <f t="shared" ref="F15" si="21">B15+14</f>
        <v>43461</v>
      </c>
      <c r="G15" s="260">
        <f t="shared" ref="G15" si="22">B15+15</f>
        <v>43462</v>
      </c>
      <c r="H15" s="40"/>
      <c r="I15" s="40"/>
      <c r="J15" s="40"/>
    </row>
    <row r="16" spans="1:10" s="52" customFormat="1" ht="21.75" customHeight="1">
      <c r="A16" s="190" t="s">
        <v>183</v>
      </c>
      <c r="B16" s="189">
        <f t="shared" si="15"/>
        <v>43451</v>
      </c>
      <c r="C16" s="189">
        <f t="shared" ref="C16" si="23">+B16+7</f>
        <v>43458</v>
      </c>
      <c r="D16" s="258"/>
      <c r="E16" s="259"/>
      <c r="F16" s="261"/>
      <c r="G16" s="261"/>
      <c r="H16" s="40"/>
      <c r="I16" s="40"/>
      <c r="J16" s="40"/>
    </row>
    <row r="17" spans="1:10" s="52" customFormat="1" ht="21.75" customHeight="1">
      <c r="A17" s="145" t="s">
        <v>184</v>
      </c>
      <c r="B17" s="38">
        <f t="shared" si="15"/>
        <v>43454</v>
      </c>
      <c r="C17" s="38">
        <f t="shared" ref="C17" si="24">B17+8</f>
        <v>43462</v>
      </c>
      <c r="D17" s="256" t="s">
        <v>185</v>
      </c>
      <c r="E17" s="257"/>
      <c r="F17" s="260">
        <f t="shared" ref="F17" si="25">B17+14</f>
        <v>43468</v>
      </c>
      <c r="G17" s="260">
        <f t="shared" ref="G17" si="26">B17+15</f>
        <v>43469</v>
      </c>
      <c r="H17" s="40"/>
      <c r="I17" s="40"/>
      <c r="J17" s="40"/>
    </row>
    <row r="18" spans="1:10" s="52" customFormat="1" ht="21.75" customHeight="1">
      <c r="A18" s="190" t="s">
        <v>186</v>
      </c>
      <c r="B18" s="189">
        <f t="shared" si="15"/>
        <v>43458</v>
      </c>
      <c r="C18" s="189">
        <f t="shared" ref="C18" si="27">+B18+7</f>
        <v>43465</v>
      </c>
      <c r="D18" s="258"/>
      <c r="E18" s="259"/>
      <c r="F18" s="261"/>
      <c r="G18" s="261"/>
      <c r="H18" s="40"/>
      <c r="I18" s="40"/>
      <c r="J18" s="40"/>
    </row>
    <row r="19" spans="1:10" s="52" customFormat="1" ht="21.75" customHeight="1">
      <c r="A19" s="145" t="s">
        <v>187</v>
      </c>
      <c r="B19" s="38">
        <f t="shared" si="15"/>
        <v>43461</v>
      </c>
      <c r="C19" s="38">
        <f t="shared" ref="C19" si="28">B19+8</f>
        <v>43469</v>
      </c>
      <c r="D19" s="256" t="s">
        <v>188</v>
      </c>
      <c r="E19" s="257"/>
      <c r="F19" s="260">
        <f t="shared" ref="F19" si="29">B19+14</f>
        <v>43475</v>
      </c>
      <c r="G19" s="260">
        <f t="shared" ref="G19" si="30">B19+15</f>
        <v>43476</v>
      </c>
      <c r="H19" s="40"/>
      <c r="I19" s="40"/>
      <c r="J19" s="40"/>
    </row>
    <row r="20" spans="1:10" s="52" customFormat="1" ht="21.75" customHeight="1">
      <c r="A20" s="190" t="s">
        <v>189</v>
      </c>
      <c r="B20" s="189">
        <f t="shared" si="15"/>
        <v>43465</v>
      </c>
      <c r="C20" s="189">
        <f t="shared" ref="C20" si="31">+B20+7</f>
        <v>43472</v>
      </c>
      <c r="D20" s="258"/>
      <c r="E20" s="259"/>
      <c r="F20" s="261"/>
      <c r="G20" s="261"/>
      <c r="H20" s="40"/>
      <c r="I20" s="40"/>
      <c r="J20" s="40"/>
    </row>
    <row r="21" spans="1:10" s="52" customFormat="1" ht="21.75" customHeight="1">
      <c r="A21" s="145" t="s">
        <v>190</v>
      </c>
      <c r="B21" s="38">
        <f t="shared" si="15"/>
        <v>43468</v>
      </c>
      <c r="C21" s="38">
        <f t="shared" ref="C21" si="32">B21+8</f>
        <v>43476</v>
      </c>
      <c r="D21" s="256" t="s">
        <v>191</v>
      </c>
      <c r="E21" s="257"/>
      <c r="F21" s="260">
        <f t="shared" ref="F21" si="33">B21+14</f>
        <v>43482</v>
      </c>
      <c r="G21" s="260">
        <f t="shared" ref="G21" si="34">B21+15</f>
        <v>43483</v>
      </c>
      <c r="H21" s="40"/>
      <c r="I21" s="40"/>
      <c r="J21" s="40"/>
    </row>
    <row r="22" spans="1:10" s="52" customFormat="1" ht="21.75" customHeight="1">
      <c r="A22" s="190" t="s">
        <v>192</v>
      </c>
      <c r="B22" s="189">
        <f t="shared" si="15"/>
        <v>43472</v>
      </c>
      <c r="C22" s="189">
        <f t="shared" ref="C22" si="35">+B22+7</f>
        <v>43479</v>
      </c>
      <c r="D22" s="258"/>
      <c r="E22" s="259"/>
      <c r="F22" s="261"/>
      <c r="G22" s="261"/>
      <c r="H22" s="40"/>
      <c r="I22" s="40"/>
      <c r="J22" s="40"/>
    </row>
    <row r="23" spans="1:10" s="52" customFormat="1" ht="21.75" customHeight="1">
      <c r="A23" s="145" t="s">
        <v>193</v>
      </c>
      <c r="B23" s="38">
        <f t="shared" si="15"/>
        <v>43475</v>
      </c>
      <c r="C23" s="38">
        <f t="shared" ref="C23" si="36">B23+8</f>
        <v>43483</v>
      </c>
      <c r="D23" s="256" t="s">
        <v>194</v>
      </c>
      <c r="E23" s="257"/>
      <c r="F23" s="260">
        <f t="shared" ref="F23" si="37">B23+14</f>
        <v>43489</v>
      </c>
      <c r="G23" s="260">
        <f t="shared" ref="G23" si="38">B23+15</f>
        <v>43490</v>
      </c>
      <c r="H23" s="40"/>
      <c r="I23" s="40"/>
      <c r="J23" s="40"/>
    </row>
    <row r="24" spans="1:10" s="52" customFormat="1" ht="21.75" customHeight="1">
      <c r="A24" s="190" t="s">
        <v>195</v>
      </c>
      <c r="B24" s="189">
        <f t="shared" si="15"/>
        <v>43479</v>
      </c>
      <c r="C24" s="189">
        <f t="shared" ref="C24" si="39">+B24+7</f>
        <v>43486</v>
      </c>
      <c r="D24" s="258"/>
      <c r="E24" s="259"/>
      <c r="F24" s="261"/>
      <c r="G24" s="261"/>
      <c r="H24" s="40"/>
      <c r="I24" s="40"/>
      <c r="J24" s="40"/>
    </row>
    <row r="25" spans="1:10" s="52" customFormat="1" ht="21.75" customHeight="1">
      <c r="A25" s="145" t="s">
        <v>196</v>
      </c>
      <c r="B25" s="38">
        <f t="shared" si="15"/>
        <v>43482</v>
      </c>
      <c r="C25" s="38">
        <f t="shared" ref="C25" si="40">B25+8</f>
        <v>43490</v>
      </c>
      <c r="D25" s="256" t="s">
        <v>197</v>
      </c>
      <c r="E25" s="257"/>
      <c r="F25" s="260">
        <f t="shared" ref="F25" si="41">B25+14</f>
        <v>43496</v>
      </c>
      <c r="G25" s="260">
        <f t="shared" ref="G25" si="42">B25+15</f>
        <v>43497</v>
      </c>
      <c r="H25" s="40"/>
      <c r="I25" s="40"/>
      <c r="J25" s="40"/>
    </row>
    <row r="26" spans="1:10" s="52" customFormat="1" ht="21.75" customHeight="1">
      <c r="A26" s="190" t="s">
        <v>198</v>
      </c>
      <c r="B26" s="189">
        <f t="shared" si="15"/>
        <v>43486</v>
      </c>
      <c r="C26" s="189">
        <f t="shared" ref="C26" si="43">+B26+7</f>
        <v>43493</v>
      </c>
      <c r="D26" s="258"/>
      <c r="E26" s="259"/>
      <c r="F26" s="261"/>
      <c r="G26" s="261"/>
      <c r="H26" s="40"/>
      <c r="I26" s="40"/>
      <c r="J26" s="40"/>
    </row>
    <row r="27" spans="1:10" s="52" customFormat="1" ht="21.75" customHeight="1">
      <c r="A27" s="145" t="s">
        <v>199</v>
      </c>
      <c r="B27" s="38">
        <f t="shared" si="15"/>
        <v>43489</v>
      </c>
      <c r="C27" s="38">
        <f t="shared" ref="C27" si="44">B27+8</f>
        <v>43497</v>
      </c>
      <c r="D27" s="256" t="s">
        <v>200</v>
      </c>
      <c r="E27" s="257"/>
      <c r="F27" s="260">
        <f t="shared" ref="F27" si="45">B27+14</f>
        <v>43503</v>
      </c>
      <c r="G27" s="260">
        <f t="shared" ref="G27" si="46">B27+15</f>
        <v>43504</v>
      </c>
      <c r="H27" s="40"/>
      <c r="I27" s="40"/>
      <c r="J27" s="40"/>
    </row>
    <row r="28" spans="1:10" s="52" customFormat="1" ht="21.75" customHeight="1">
      <c r="A28" s="190" t="s">
        <v>201</v>
      </c>
      <c r="B28" s="189">
        <f t="shared" si="15"/>
        <v>43493</v>
      </c>
      <c r="C28" s="189">
        <f t="shared" ref="C28" si="47">+B28+7</f>
        <v>43500</v>
      </c>
      <c r="D28" s="258"/>
      <c r="E28" s="259"/>
      <c r="F28" s="261"/>
      <c r="G28" s="261"/>
      <c r="H28" s="40"/>
      <c r="I28" s="40"/>
      <c r="J28" s="40"/>
    </row>
    <row r="29" spans="1:10" s="52" customFormat="1" ht="21.75" customHeight="1">
      <c r="A29" s="145" t="s">
        <v>202</v>
      </c>
      <c r="B29" s="38">
        <f t="shared" si="15"/>
        <v>43496</v>
      </c>
      <c r="C29" s="38">
        <f t="shared" ref="C29" si="48">B29+8</f>
        <v>43504</v>
      </c>
      <c r="D29" s="256" t="s">
        <v>203</v>
      </c>
      <c r="E29" s="257"/>
      <c r="F29" s="260">
        <f t="shared" ref="F29" si="49">B29+14</f>
        <v>43510</v>
      </c>
      <c r="G29" s="260">
        <f t="shared" ref="G29" si="50">B29+15</f>
        <v>43511</v>
      </c>
      <c r="H29" s="40"/>
      <c r="I29" s="40"/>
      <c r="J29" s="40"/>
    </row>
    <row r="30" spans="1:10" s="52" customFormat="1" ht="21.75" customHeight="1">
      <c r="A30" s="190" t="s">
        <v>204</v>
      </c>
      <c r="B30" s="189">
        <f t="shared" si="15"/>
        <v>43500</v>
      </c>
      <c r="C30" s="189">
        <f t="shared" ref="C30" si="51">+B30+7</f>
        <v>43507</v>
      </c>
      <c r="D30" s="258"/>
      <c r="E30" s="259"/>
      <c r="F30" s="261"/>
      <c r="G30" s="261"/>
      <c r="H30" s="40"/>
      <c r="I30" s="40"/>
      <c r="J30" s="40"/>
    </row>
    <row r="31" spans="1:10">
      <c r="A31" s="195"/>
      <c r="B31" s="195"/>
      <c r="C31" s="195"/>
    </row>
    <row r="32" spans="1:10" ht="13.15">
      <c r="A32" s="15" t="s">
        <v>166</v>
      </c>
      <c r="B32" s="32"/>
      <c r="C32" s="32"/>
    </row>
    <row r="33" spans="1:3">
      <c r="A33" s="200" t="s">
        <v>167</v>
      </c>
      <c r="B33" s="195"/>
      <c r="C33" s="195"/>
    </row>
    <row r="34" spans="1:3">
      <c r="A34" s="195"/>
      <c r="B34" s="195"/>
      <c r="C34" s="195"/>
    </row>
  </sheetData>
  <mergeCells count="38">
    <mergeCell ref="D27:E28"/>
    <mergeCell ref="F27:F28"/>
    <mergeCell ref="G27:G28"/>
    <mergeCell ref="D29:E30"/>
    <mergeCell ref="F29:F30"/>
    <mergeCell ref="G29:G30"/>
    <mergeCell ref="D23:E24"/>
    <mergeCell ref="F23:F24"/>
    <mergeCell ref="G23:G24"/>
    <mergeCell ref="D25:E26"/>
    <mergeCell ref="F25:F26"/>
    <mergeCell ref="G25:G26"/>
    <mergeCell ref="D21:E22"/>
    <mergeCell ref="F21:F22"/>
    <mergeCell ref="G21:G22"/>
    <mergeCell ref="D9:E10"/>
    <mergeCell ref="F9:F10"/>
    <mergeCell ref="G9:G10"/>
    <mergeCell ref="D17:E18"/>
    <mergeCell ref="F17:F18"/>
    <mergeCell ref="G17:G18"/>
    <mergeCell ref="D19:E20"/>
    <mergeCell ref="F19:F20"/>
    <mergeCell ref="G19:G20"/>
    <mergeCell ref="D13:E14"/>
    <mergeCell ref="F13:F14"/>
    <mergeCell ref="G13:G14"/>
    <mergeCell ref="D15:E16"/>
    <mergeCell ref="F15:F16"/>
    <mergeCell ref="G15:G16"/>
    <mergeCell ref="D5:E5"/>
    <mergeCell ref="D6:E6"/>
    <mergeCell ref="D11:E12"/>
    <mergeCell ref="F11:F12"/>
    <mergeCell ref="G11:G12"/>
    <mergeCell ref="D7:E8"/>
    <mergeCell ref="F7:F8"/>
    <mergeCell ref="G7:G8"/>
  </mergeCells>
  <phoneticPr fontId="53" type="noConversion"/>
  <pageMargins left="0.75" right="0.75" top="1" bottom="1" header="0.5" footer="0.5"/>
  <pageSetup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I53"/>
  <sheetViews>
    <sheetView zoomScaleNormal="100" workbookViewId="0">
      <selection activeCell="A4" sqref="A4"/>
    </sheetView>
  </sheetViews>
  <sheetFormatPr defaultColWidth="9" defaultRowHeight="13.15"/>
  <cols>
    <col min="1" max="1" width="38.33203125" style="16" customWidth="1"/>
    <col min="2" max="2" width="13.44140625" style="16" customWidth="1"/>
    <col min="3" max="3" width="20.109375" style="17" customWidth="1"/>
    <col min="4" max="4" width="16.33203125" style="17" customWidth="1"/>
    <col min="5" max="5" width="11.33203125" style="16" customWidth="1"/>
    <col min="6" max="6" width="15.21875" style="16" customWidth="1"/>
    <col min="7" max="7" width="8.88671875" style="1" customWidth="1"/>
    <col min="8" max="10" width="9" style="1"/>
    <col min="11" max="11" width="4" style="1" customWidth="1"/>
    <col min="12" max="12" width="1.109375" style="1" customWidth="1"/>
    <col min="13" max="16384" width="9" style="1"/>
  </cols>
  <sheetData>
    <row r="1" spans="1:12" s="16" customFormat="1" ht="50.25" customHeight="1">
      <c r="A1" s="18"/>
      <c r="B1" s="18"/>
      <c r="C1" s="202" t="s">
        <v>0</v>
      </c>
      <c r="D1" s="201"/>
      <c r="E1" s="196"/>
      <c r="F1" s="196"/>
    </row>
    <row r="2" spans="1:12" ht="20.100000000000001" customHeight="1">
      <c r="A2" s="3"/>
      <c r="B2" s="3"/>
      <c r="C2" s="211" t="s">
        <v>205</v>
      </c>
      <c r="D2" s="211"/>
      <c r="F2" s="4"/>
    </row>
    <row r="3" spans="1:12" ht="20.100000000000001" customHeight="1">
      <c r="A3" s="3"/>
      <c r="B3" s="3"/>
      <c r="C3" s="17" t="s">
        <v>206</v>
      </c>
      <c r="E3" s="17"/>
      <c r="F3" s="5"/>
    </row>
    <row r="4" spans="1:12" ht="20.100000000000001" customHeight="1">
      <c r="A4" s="16" t="s">
        <v>3</v>
      </c>
    </row>
    <row r="5" spans="1:12" s="44" customFormat="1" ht="22.7" customHeight="1">
      <c r="A5" s="47" t="s">
        <v>4</v>
      </c>
      <c r="B5" s="47"/>
      <c r="C5" s="47" t="s">
        <v>5</v>
      </c>
      <c r="D5" s="47" t="s">
        <v>207</v>
      </c>
    </row>
    <row r="6" spans="1:12" s="44" customFormat="1" ht="22.7" customHeight="1">
      <c r="A6" s="47" t="s">
        <v>10</v>
      </c>
      <c r="B6" s="47" t="s">
        <v>11</v>
      </c>
      <c r="C6" s="47" t="s">
        <v>12</v>
      </c>
      <c r="D6" s="47" t="s">
        <v>13</v>
      </c>
    </row>
    <row r="7" spans="1:12" s="44" customFormat="1" ht="18" customHeight="1">
      <c r="A7" s="206" t="s">
        <v>208</v>
      </c>
      <c r="B7" s="228" t="s">
        <v>209</v>
      </c>
      <c r="C7" s="206">
        <v>45710</v>
      </c>
      <c r="D7" s="206">
        <f>+C7+5</f>
        <v>45715</v>
      </c>
    </row>
    <row r="8" spans="1:12" s="44" customFormat="1" ht="18" customHeight="1">
      <c r="A8" s="206" t="s">
        <v>210</v>
      </c>
      <c r="B8" s="228" t="s">
        <v>211</v>
      </c>
      <c r="C8" s="206">
        <v>45717</v>
      </c>
      <c r="D8" s="206">
        <f>+C8+6</f>
        <v>45723</v>
      </c>
    </row>
    <row r="9" spans="1:12" s="44" customFormat="1" ht="18" customHeight="1">
      <c r="A9" s="224"/>
      <c r="B9" s="231"/>
      <c r="C9" s="224"/>
      <c r="D9" s="224"/>
    </row>
    <row r="10" spans="1:12" s="44" customFormat="1" ht="18" customHeight="1">
      <c r="A10" s="229" t="s">
        <v>30</v>
      </c>
      <c r="B10" s="40"/>
      <c r="C10" s="224"/>
      <c r="D10" s="224"/>
      <c r="E10" s="227"/>
      <c r="F10" s="224"/>
    </row>
    <row r="11" spans="1:12" s="44" customFormat="1" ht="18" customHeight="1">
      <c r="A11" s="230" t="s">
        <v>212</v>
      </c>
      <c r="B11" s="40"/>
      <c r="C11" s="224"/>
      <c r="D11" s="224"/>
      <c r="E11" s="227"/>
      <c r="F11" s="224"/>
    </row>
    <row r="12" spans="1:12" s="12" customFormat="1" ht="15.6">
      <c r="A12" s="9" t="s">
        <v>213</v>
      </c>
      <c r="B12" s="9"/>
      <c r="C12" s="9"/>
      <c r="D12" s="9"/>
      <c r="E12" s="10"/>
      <c r="F12" s="11"/>
    </row>
    <row r="13" spans="1:12" s="12" customFormat="1" ht="15.75">
      <c r="A13" s="9"/>
      <c r="B13" s="9"/>
      <c r="C13" s="9"/>
      <c r="D13" s="9"/>
      <c r="E13" s="10"/>
      <c r="F13" s="11"/>
    </row>
    <row r="14" spans="1:12" s="213" customFormat="1" ht="15">
      <c r="A14" s="218" t="s">
        <v>33</v>
      </c>
      <c r="B14" s="218"/>
      <c r="C14" s="219"/>
      <c r="D14" s="219"/>
      <c r="E14" s="219"/>
      <c r="F14" s="219"/>
      <c r="G14" s="219"/>
      <c r="H14" s="219"/>
      <c r="I14" s="219"/>
      <c r="J14" s="219"/>
      <c r="K14" s="219"/>
      <c r="L14" s="219"/>
    </row>
    <row r="15" spans="1:12" s="213" customFormat="1" ht="15">
      <c r="A15" s="250" t="s">
        <v>34</v>
      </c>
      <c r="B15" s="219"/>
      <c r="C15" s="219"/>
      <c r="D15" s="219" t="s">
        <v>35</v>
      </c>
      <c r="E15" s="219"/>
      <c r="F15" s="219"/>
      <c r="G15" s="219"/>
      <c r="H15" s="219"/>
      <c r="I15" s="219"/>
      <c r="J15" s="219"/>
      <c r="K15" s="219"/>
      <c r="L15" s="219"/>
    </row>
    <row r="16" spans="1:12" s="213" customFormat="1" ht="15">
      <c r="A16" s="219" t="s">
        <v>36</v>
      </c>
      <c r="B16" s="219"/>
      <c r="C16" s="219"/>
      <c r="D16" s="46" t="s">
        <v>37</v>
      </c>
      <c r="E16" s="219"/>
      <c r="F16" s="219"/>
      <c r="G16" s="219"/>
      <c r="H16" s="219"/>
      <c r="I16" s="219"/>
      <c r="J16" s="219"/>
      <c r="K16" s="219"/>
      <c r="L16" s="219"/>
    </row>
    <row r="17" spans="1:12" s="213" customFormat="1" ht="15">
      <c r="A17" s="219" t="s">
        <v>38</v>
      </c>
      <c r="B17" s="219"/>
      <c r="C17" s="217"/>
      <c r="D17" s="46" t="s">
        <v>39</v>
      </c>
      <c r="E17" s="217"/>
      <c r="F17" s="217"/>
      <c r="G17" s="217"/>
      <c r="H17" s="217"/>
      <c r="I17" s="217"/>
      <c r="J17" s="217"/>
      <c r="K17" s="217"/>
      <c r="L17" s="217"/>
    </row>
    <row r="18" spans="1:12" s="213" customFormat="1" ht="15">
      <c r="A18" s="219" t="s">
        <v>40</v>
      </c>
      <c r="B18" s="219"/>
      <c r="C18" s="217"/>
      <c r="D18" s="216" t="s">
        <v>41</v>
      </c>
      <c r="E18" s="217"/>
      <c r="F18" s="221"/>
      <c r="G18" s="217"/>
      <c r="H18" s="217"/>
      <c r="I18" s="217"/>
      <c r="J18" s="217"/>
      <c r="K18" s="217"/>
      <c r="L18" s="217"/>
    </row>
    <row r="19" spans="1:12" s="213" customFormat="1" ht="15">
      <c r="A19" s="219" t="s">
        <v>42</v>
      </c>
      <c r="B19" s="219"/>
      <c r="C19" s="219"/>
      <c r="D19" s="216" t="s">
        <v>43</v>
      </c>
      <c r="E19" s="219"/>
      <c r="F19" s="222"/>
      <c r="G19" s="219"/>
      <c r="H19" s="219"/>
      <c r="I19" s="219"/>
      <c r="J19" s="219"/>
      <c r="K19" s="219"/>
      <c r="L19" s="219"/>
    </row>
    <row r="20" spans="1:12" s="213" customFormat="1" ht="15">
      <c r="A20" s="222"/>
      <c r="B20" s="222"/>
      <c r="C20" s="219"/>
      <c r="D20" s="219"/>
      <c r="E20" s="219"/>
      <c r="F20" s="222"/>
      <c r="G20" s="219"/>
      <c r="H20" s="219"/>
      <c r="I20" s="219"/>
      <c r="J20" s="219"/>
      <c r="K20" s="219"/>
      <c r="L20" s="219"/>
    </row>
    <row r="21" spans="1:12" s="213" customFormat="1" ht="15">
      <c r="A21" s="250" t="s">
        <v>44</v>
      </c>
      <c r="B21" s="219"/>
      <c r="C21" s="219"/>
      <c r="D21" s="219" t="s">
        <v>35</v>
      </c>
      <c r="E21" s="219"/>
      <c r="F21" s="219"/>
      <c r="G21" s="219"/>
      <c r="H21" s="219"/>
      <c r="I21" s="219"/>
      <c r="J21" s="219"/>
      <c r="K21" s="219"/>
      <c r="L21" s="219"/>
    </row>
    <row r="22" spans="1:12" s="213" customFormat="1" ht="15">
      <c r="A22" s="219" t="s">
        <v>45</v>
      </c>
      <c r="B22" s="219"/>
      <c r="C22" s="219"/>
      <c r="D22" s="46" t="s">
        <v>46</v>
      </c>
      <c r="E22" s="219"/>
      <c r="F22" s="219"/>
      <c r="G22" s="219"/>
      <c r="H22" s="219"/>
      <c r="I22" s="219"/>
      <c r="J22" s="219"/>
      <c r="K22" s="219"/>
      <c r="L22" s="219"/>
    </row>
    <row r="23" spans="1:12" s="213" customFormat="1" ht="15">
      <c r="A23" s="219" t="s">
        <v>47</v>
      </c>
      <c r="B23" s="219"/>
      <c r="C23" s="217"/>
      <c r="D23" s="46" t="s">
        <v>48</v>
      </c>
      <c r="E23" s="217"/>
      <c r="F23" s="217"/>
      <c r="G23" s="217"/>
      <c r="H23" s="217"/>
      <c r="I23" s="217"/>
      <c r="J23" s="217"/>
      <c r="K23" s="217"/>
      <c r="L23" s="217"/>
    </row>
    <row r="24" spans="1:12" s="213" customFormat="1" ht="15">
      <c r="A24" s="219" t="s">
        <v>49</v>
      </c>
      <c r="B24" s="219"/>
      <c r="C24" s="217"/>
      <c r="D24" s="46" t="s">
        <v>50</v>
      </c>
      <c r="E24" s="217"/>
      <c r="F24" s="221"/>
      <c r="G24" s="217"/>
      <c r="H24" s="217"/>
      <c r="I24" s="217"/>
      <c r="J24" s="217"/>
      <c r="K24" s="217"/>
      <c r="L24" s="217"/>
    </row>
    <row r="25" spans="1:12" s="213" customFormat="1" ht="15">
      <c r="A25" s="219" t="s">
        <v>51</v>
      </c>
      <c r="B25" s="219"/>
      <c r="C25" s="219"/>
      <c r="D25" s="46" t="s">
        <v>52</v>
      </c>
      <c r="E25" s="219"/>
      <c r="F25" s="222"/>
      <c r="G25" s="219"/>
      <c r="H25" s="219"/>
      <c r="I25" s="219"/>
      <c r="J25" s="219"/>
      <c r="K25" s="219"/>
      <c r="L25" s="219"/>
    </row>
    <row r="26" spans="1:12" s="213" customFormat="1" ht="15">
      <c r="A26" s="219" t="s">
        <v>53</v>
      </c>
      <c r="B26" s="222"/>
      <c r="C26" s="219"/>
      <c r="D26" s="219"/>
      <c r="E26" s="219"/>
      <c r="F26" s="219"/>
      <c r="G26" s="219"/>
      <c r="H26" s="219"/>
      <c r="I26" s="219"/>
      <c r="J26" s="219"/>
      <c r="K26" s="219"/>
      <c r="L26" s="219"/>
    </row>
    <row r="27" spans="1:12" s="213" customFormat="1" ht="15">
      <c r="A27" s="222"/>
      <c r="B27" s="222"/>
      <c r="C27" s="219"/>
      <c r="D27" s="219"/>
      <c r="E27" s="222"/>
      <c r="F27" s="219"/>
      <c r="G27" s="219"/>
      <c r="H27" s="219"/>
      <c r="I27" s="219"/>
      <c r="J27" s="219"/>
      <c r="K27" s="219"/>
    </row>
    <row r="28" spans="1:12" s="213" customFormat="1" ht="15">
      <c r="A28" s="222"/>
      <c r="B28" s="222"/>
      <c r="C28" s="219"/>
      <c r="D28" s="219"/>
      <c r="E28" s="222"/>
      <c r="F28" s="219"/>
      <c r="G28" s="219"/>
      <c r="H28" s="219"/>
      <c r="I28" s="219"/>
      <c r="J28" s="219"/>
      <c r="K28" s="219"/>
    </row>
    <row r="29" spans="1:12" s="213" customFormat="1" ht="15">
      <c r="A29" s="222"/>
      <c r="B29" s="222"/>
      <c r="C29" s="219"/>
      <c r="D29" s="219"/>
      <c r="E29" s="222"/>
      <c r="F29" s="219"/>
      <c r="G29" s="219"/>
      <c r="H29" s="219"/>
      <c r="I29" s="219"/>
      <c r="J29" s="219"/>
      <c r="K29" s="219"/>
    </row>
    <row r="30" spans="1:12" s="213" customFormat="1" ht="15">
      <c r="A30" s="222"/>
      <c r="B30" s="222"/>
      <c r="C30" s="219"/>
      <c r="D30" s="219"/>
      <c r="E30" s="219"/>
      <c r="F30" s="219"/>
      <c r="G30" s="219"/>
      <c r="H30" s="219"/>
      <c r="I30" s="219"/>
      <c r="J30" s="219"/>
      <c r="K30" s="219"/>
    </row>
    <row r="31" spans="1:12" s="213" customFormat="1" ht="15">
      <c r="A31" s="222"/>
      <c r="B31" s="222"/>
      <c r="C31" s="220"/>
      <c r="D31" s="219"/>
      <c r="E31" s="219"/>
      <c r="F31" s="219"/>
      <c r="G31" s="219"/>
      <c r="H31" s="219"/>
      <c r="I31" s="219"/>
      <c r="J31" s="219"/>
      <c r="K31" s="219"/>
    </row>
    <row r="32" spans="1:12" s="213" customFormat="1" ht="1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</row>
    <row r="33" spans="1:6" s="37" customFormat="1">
      <c r="A33" s="16"/>
      <c r="B33" s="16"/>
      <c r="C33" s="17"/>
      <c r="D33" s="17"/>
      <c r="E33" s="16"/>
      <c r="F33" s="36"/>
    </row>
    <row r="34" spans="1:6" s="37" customFormat="1">
      <c r="A34" s="16"/>
      <c r="B34" s="16"/>
      <c r="C34" s="17"/>
      <c r="D34" s="17"/>
      <c r="E34" s="16"/>
      <c r="F34" s="36"/>
    </row>
    <row r="35" spans="1:6" s="41" customFormat="1">
      <c r="A35" s="16"/>
      <c r="B35" s="16"/>
      <c r="C35" s="17"/>
      <c r="D35" s="17"/>
      <c r="E35" s="16"/>
      <c r="F35" s="16"/>
    </row>
    <row r="36" spans="1:6" s="41" customFormat="1" ht="9.1999999999999993" customHeight="1">
      <c r="A36" s="16"/>
      <c r="B36" s="16"/>
      <c r="C36" s="17"/>
      <c r="D36" s="17"/>
      <c r="E36" s="16"/>
      <c r="F36" s="16"/>
    </row>
    <row r="37" spans="1:6" s="41" customFormat="1" ht="9.1999999999999993" customHeight="1">
      <c r="A37" s="16"/>
      <c r="B37" s="16"/>
      <c r="C37" s="17"/>
      <c r="D37" s="17"/>
      <c r="E37" s="16"/>
      <c r="F37" s="16"/>
    </row>
    <row r="38" spans="1:6" s="41" customFormat="1" ht="9.1999999999999993" customHeight="1">
      <c r="A38" s="16"/>
      <c r="B38" s="16"/>
      <c r="C38" s="17"/>
      <c r="D38" s="17"/>
      <c r="E38" s="16"/>
      <c r="F38" s="16"/>
    </row>
    <row r="39" spans="1:6" s="41" customFormat="1" ht="9.1999999999999993" customHeight="1">
      <c r="A39" s="16"/>
      <c r="B39" s="16"/>
      <c r="C39" s="17"/>
      <c r="D39" s="17"/>
      <c r="E39" s="16"/>
      <c r="F39" s="16"/>
    </row>
    <row r="40" spans="1:6" s="41" customFormat="1" ht="9.1999999999999993" customHeight="1">
      <c r="A40" s="16"/>
      <c r="B40" s="16"/>
      <c r="C40" s="17"/>
      <c r="D40" s="17"/>
      <c r="E40" s="16"/>
      <c r="F40" s="16"/>
    </row>
    <row r="41" spans="1:6" s="41" customFormat="1" ht="9.1999999999999993" customHeight="1">
      <c r="A41" s="16"/>
      <c r="B41" s="16"/>
      <c r="C41" s="17"/>
      <c r="D41" s="17"/>
      <c r="E41" s="16"/>
      <c r="F41" s="16"/>
    </row>
    <row r="42" spans="1:6" s="41" customFormat="1" ht="9.1999999999999993" customHeight="1">
      <c r="A42" s="16"/>
      <c r="B42" s="16"/>
      <c r="C42" s="17"/>
      <c r="D42" s="17"/>
      <c r="E42" s="16"/>
      <c r="F42" s="16"/>
    </row>
    <row r="43" spans="1:6" s="41" customFormat="1" ht="9.1999999999999993" customHeight="1">
      <c r="A43" s="16"/>
      <c r="B43" s="16"/>
      <c r="C43" s="17"/>
      <c r="D43" s="17"/>
      <c r="E43" s="16"/>
      <c r="F43" s="16"/>
    </row>
    <row r="44" spans="1:6" s="41" customFormat="1" ht="9.1999999999999993" customHeight="1">
      <c r="A44" s="16"/>
      <c r="B44" s="16"/>
      <c r="C44" s="17"/>
      <c r="D44" s="17"/>
      <c r="E44" s="16"/>
      <c r="F44" s="16"/>
    </row>
    <row r="45" spans="1:6" s="41" customFormat="1" ht="9.1999999999999993" customHeight="1">
      <c r="A45" s="16"/>
      <c r="B45" s="16"/>
      <c r="C45" s="17"/>
      <c r="D45" s="17"/>
      <c r="E45" s="16"/>
      <c r="F45" s="16"/>
    </row>
    <row r="46" spans="1:6" s="41" customFormat="1" ht="9.1999999999999993" customHeight="1">
      <c r="A46" s="16"/>
      <c r="B46" s="16"/>
      <c r="C46" s="17"/>
      <c r="D46" s="17"/>
      <c r="E46" s="16"/>
      <c r="F46" s="16"/>
    </row>
    <row r="47" spans="1:6" s="41" customFormat="1" ht="9.1999999999999993" customHeight="1">
      <c r="A47" s="16"/>
      <c r="B47" s="16"/>
      <c r="C47" s="17"/>
      <c r="D47" s="17"/>
      <c r="E47" s="16"/>
      <c r="F47" s="16"/>
    </row>
    <row r="48" spans="1:6" ht="10.5" customHeight="1"/>
    <row r="49" spans="1:243" ht="10.5" customHeight="1">
      <c r="G49" s="46" t="s">
        <v>54</v>
      </c>
      <c r="H49" s="46" t="s">
        <v>54</v>
      </c>
      <c r="I49" s="46" t="s">
        <v>54</v>
      </c>
      <c r="J49" s="46" t="s">
        <v>54</v>
      </c>
      <c r="K49" s="46" t="s">
        <v>54</v>
      </c>
      <c r="L49" s="46" t="s">
        <v>54</v>
      </c>
      <c r="M49" s="46" t="s">
        <v>54</v>
      </c>
      <c r="N49" s="46" t="s">
        <v>54</v>
      </c>
      <c r="O49" s="46" t="s">
        <v>54</v>
      </c>
      <c r="P49" s="46" t="s">
        <v>54</v>
      </c>
      <c r="Q49" s="46" t="s">
        <v>54</v>
      </c>
      <c r="R49" s="46" t="s">
        <v>54</v>
      </c>
      <c r="S49" s="46" t="s">
        <v>54</v>
      </c>
      <c r="T49" s="46" t="s">
        <v>54</v>
      </c>
      <c r="U49" s="46" t="s">
        <v>54</v>
      </c>
      <c r="V49" s="46" t="s">
        <v>54</v>
      </c>
      <c r="W49" s="46" t="s">
        <v>54</v>
      </c>
      <c r="X49" s="46" t="s">
        <v>54</v>
      </c>
      <c r="Y49" s="46" t="s">
        <v>54</v>
      </c>
      <c r="Z49" s="46" t="s">
        <v>54</v>
      </c>
      <c r="AA49" s="46" t="s">
        <v>54</v>
      </c>
      <c r="AB49" s="46" t="s">
        <v>54</v>
      </c>
      <c r="AC49" s="46" t="s">
        <v>54</v>
      </c>
      <c r="AD49" s="46" t="s">
        <v>54</v>
      </c>
      <c r="AE49" s="46" t="s">
        <v>54</v>
      </c>
      <c r="AF49" s="46" t="s">
        <v>54</v>
      </c>
      <c r="AG49" s="46" t="s">
        <v>54</v>
      </c>
      <c r="AH49" s="46" t="s">
        <v>54</v>
      </c>
      <c r="AI49" s="46" t="s">
        <v>54</v>
      </c>
      <c r="AJ49" s="46" t="s">
        <v>54</v>
      </c>
      <c r="AK49" s="46" t="s">
        <v>54</v>
      </c>
      <c r="AL49" s="46" t="s">
        <v>54</v>
      </c>
      <c r="AM49" s="46" t="s">
        <v>54</v>
      </c>
      <c r="AN49" s="46" t="s">
        <v>54</v>
      </c>
      <c r="AO49" s="46" t="s">
        <v>54</v>
      </c>
      <c r="AP49" s="46" t="s">
        <v>54</v>
      </c>
      <c r="AQ49" s="46" t="s">
        <v>54</v>
      </c>
      <c r="AR49" s="46" t="s">
        <v>54</v>
      </c>
      <c r="AS49" s="46" t="s">
        <v>54</v>
      </c>
      <c r="AT49" s="46" t="s">
        <v>54</v>
      </c>
      <c r="AU49" s="46" t="s">
        <v>54</v>
      </c>
      <c r="AV49" s="46" t="s">
        <v>54</v>
      </c>
      <c r="AW49" s="46" t="s">
        <v>54</v>
      </c>
      <c r="AX49" s="46" t="s">
        <v>54</v>
      </c>
      <c r="AY49" s="46" t="s">
        <v>54</v>
      </c>
      <c r="AZ49" s="46" t="s">
        <v>54</v>
      </c>
      <c r="BA49" s="46" t="s">
        <v>54</v>
      </c>
      <c r="BB49" s="46" t="s">
        <v>54</v>
      </c>
      <c r="BC49" s="46" t="s">
        <v>54</v>
      </c>
      <c r="BD49" s="46" t="s">
        <v>54</v>
      </c>
      <c r="BE49" s="46" t="s">
        <v>54</v>
      </c>
      <c r="BF49" s="46" t="s">
        <v>54</v>
      </c>
      <c r="BG49" s="46" t="s">
        <v>54</v>
      </c>
      <c r="BH49" s="46" t="s">
        <v>54</v>
      </c>
      <c r="BI49" s="46" t="s">
        <v>54</v>
      </c>
      <c r="BJ49" s="46" t="s">
        <v>54</v>
      </c>
      <c r="BK49" s="46" t="s">
        <v>54</v>
      </c>
      <c r="BL49" s="46" t="s">
        <v>54</v>
      </c>
      <c r="BM49" s="46" t="s">
        <v>54</v>
      </c>
      <c r="BN49" s="46" t="s">
        <v>54</v>
      </c>
      <c r="BO49" s="46" t="s">
        <v>54</v>
      </c>
      <c r="BP49" s="46" t="s">
        <v>54</v>
      </c>
      <c r="BQ49" s="46" t="s">
        <v>54</v>
      </c>
      <c r="BR49" s="46" t="s">
        <v>54</v>
      </c>
      <c r="BS49" s="46" t="s">
        <v>54</v>
      </c>
      <c r="BT49" s="46" t="s">
        <v>54</v>
      </c>
      <c r="BU49" s="46" t="s">
        <v>54</v>
      </c>
      <c r="BV49" s="46" t="s">
        <v>54</v>
      </c>
      <c r="BW49" s="46" t="s">
        <v>54</v>
      </c>
      <c r="BX49" s="46" t="s">
        <v>54</v>
      </c>
      <c r="BY49" s="46" t="s">
        <v>54</v>
      </c>
      <c r="BZ49" s="46" t="s">
        <v>54</v>
      </c>
      <c r="CA49" s="46" t="s">
        <v>54</v>
      </c>
      <c r="CB49" s="46" t="s">
        <v>54</v>
      </c>
      <c r="CC49" s="46" t="s">
        <v>54</v>
      </c>
      <c r="CD49" s="46" t="s">
        <v>54</v>
      </c>
      <c r="CE49" s="46" t="s">
        <v>54</v>
      </c>
      <c r="CF49" s="46" t="s">
        <v>54</v>
      </c>
      <c r="CG49" s="46" t="s">
        <v>54</v>
      </c>
      <c r="CH49" s="46" t="s">
        <v>54</v>
      </c>
      <c r="CI49" s="46" t="s">
        <v>54</v>
      </c>
      <c r="CJ49" s="46" t="s">
        <v>54</v>
      </c>
      <c r="CK49" s="46" t="s">
        <v>54</v>
      </c>
      <c r="CL49" s="46" t="s">
        <v>54</v>
      </c>
      <c r="CM49" s="46" t="s">
        <v>54</v>
      </c>
      <c r="CN49" s="46" t="s">
        <v>54</v>
      </c>
      <c r="CO49" s="46" t="s">
        <v>54</v>
      </c>
      <c r="CP49" s="46" t="s">
        <v>54</v>
      </c>
      <c r="CQ49" s="46" t="s">
        <v>54</v>
      </c>
      <c r="CR49" s="46" t="s">
        <v>54</v>
      </c>
      <c r="CS49" s="46" t="s">
        <v>54</v>
      </c>
      <c r="CT49" s="46" t="s">
        <v>54</v>
      </c>
      <c r="CU49" s="46" t="s">
        <v>54</v>
      </c>
      <c r="CV49" s="46" t="s">
        <v>54</v>
      </c>
      <c r="CW49" s="46" t="s">
        <v>54</v>
      </c>
      <c r="CX49" s="46" t="s">
        <v>54</v>
      </c>
      <c r="CY49" s="46" t="s">
        <v>54</v>
      </c>
      <c r="CZ49" s="46" t="s">
        <v>54</v>
      </c>
      <c r="DA49" s="46" t="s">
        <v>54</v>
      </c>
      <c r="DB49" s="46" t="s">
        <v>54</v>
      </c>
      <c r="DC49" s="46" t="s">
        <v>54</v>
      </c>
      <c r="DD49" s="46" t="s">
        <v>54</v>
      </c>
      <c r="DE49" s="46" t="s">
        <v>54</v>
      </c>
      <c r="DF49" s="46" t="s">
        <v>54</v>
      </c>
      <c r="DG49" s="46" t="s">
        <v>54</v>
      </c>
      <c r="DH49" s="46" t="s">
        <v>54</v>
      </c>
      <c r="DI49" s="46" t="s">
        <v>54</v>
      </c>
      <c r="DJ49" s="46" t="s">
        <v>54</v>
      </c>
      <c r="DK49" s="46" t="s">
        <v>54</v>
      </c>
      <c r="DL49" s="46" t="s">
        <v>54</v>
      </c>
      <c r="DM49" s="46" t="s">
        <v>54</v>
      </c>
      <c r="DN49" s="46" t="s">
        <v>54</v>
      </c>
      <c r="DO49" s="46" t="s">
        <v>54</v>
      </c>
      <c r="DP49" s="46" t="s">
        <v>54</v>
      </c>
      <c r="DQ49" s="46" t="s">
        <v>54</v>
      </c>
      <c r="DR49" s="46" t="s">
        <v>54</v>
      </c>
      <c r="DS49" s="46" t="s">
        <v>54</v>
      </c>
      <c r="DT49" s="46" t="s">
        <v>54</v>
      </c>
      <c r="DU49" s="46" t="s">
        <v>54</v>
      </c>
      <c r="DV49" s="46" t="s">
        <v>54</v>
      </c>
      <c r="DW49" s="46" t="s">
        <v>54</v>
      </c>
      <c r="DX49" s="46" t="s">
        <v>54</v>
      </c>
      <c r="DY49" s="46" t="s">
        <v>54</v>
      </c>
      <c r="DZ49" s="46" t="s">
        <v>54</v>
      </c>
      <c r="EA49" s="46" t="s">
        <v>54</v>
      </c>
      <c r="EB49" s="46" t="s">
        <v>54</v>
      </c>
      <c r="EC49" s="46" t="s">
        <v>54</v>
      </c>
      <c r="ED49" s="46" t="s">
        <v>54</v>
      </c>
      <c r="EE49" s="46" t="s">
        <v>54</v>
      </c>
      <c r="EF49" s="46" t="s">
        <v>54</v>
      </c>
      <c r="EG49" s="46" t="s">
        <v>54</v>
      </c>
      <c r="EH49" s="46" t="s">
        <v>54</v>
      </c>
      <c r="EI49" s="46" t="s">
        <v>54</v>
      </c>
      <c r="EJ49" s="46" t="s">
        <v>54</v>
      </c>
      <c r="EK49" s="46" t="s">
        <v>54</v>
      </c>
      <c r="EL49" s="46" t="s">
        <v>54</v>
      </c>
      <c r="EM49" s="46" t="s">
        <v>54</v>
      </c>
      <c r="EN49" s="46" t="s">
        <v>54</v>
      </c>
      <c r="EO49" s="46" t="s">
        <v>54</v>
      </c>
      <c r="EP49" s="46" t="s">
        <v>54</v>
      </c>
      <c r="EQ49" s="46" t="s">
        <v>54</v>
      </c>
      <c r="ER49" s="46" t="s">
        <v>54</v>
      </c>
      <c r="ES49" s="46" t="s">
        <v>54</v>
      </c>
      <c r="ET49" s="46" t="s">
        <v>54</v>
      </c>
      <c r="EU49" s="46" t="s">
        <v>54</v>
      </c>
      <c r="EV49" s="46" t="s">
        <v>54</v>
      </c>
      <c r="EW49" s="46" t="s">
        <v>54</v>
      </c>
      <c r="EX49" s="46" t="s">
        <v>54</v>
      </c>
      <c r="EY49" s="46" t="s">
        <v>54</v>
      </c>
      <c r="EZ49" s="46" t="s">
        <v>54</v>
      </c>
      <c r="FA49" s="46" t="s">
        <v>54</v>
      </c>
      <c r="FB49" s="46" t="s">
        <v>54</v>
      </c>
      <c r="FC49" s="46" t="s">
        <v>54</v>
      </c>
      <c r="FD49" s="46" t="s">
        <v>54</v>
      </c>
      <c r="FE49" s="46" t="s">
        <v>54</v>
      </c>
      <c r="FF49" s="46" t="s">
        <v>54</v>
      </c>
      <c r="FG49" s="46" t="s">
        <v>54</v>
      </c>
      <c r="FH49" s="46" t="s">
        <v>54</v>
      </c>
      <c r="FI49" s="46" t="s">
        <v>54</v>
      </c>
      <c r="FJ49" s="46" t="s">
        <v>54</v>
      </c>
      <c r="FK49" s="46" t="s">
        <v>54</v>
      </c>
      <c r="FL49" s="46" t="s">
        <v>54</v>
      </c>
      <c r="FM49" s="46" t="s">
        <v>54</v>
      </c>
      <c r="FN49" s="46" t="s">
        <v>54</v>
      </c>
      <c r="FO49" s="46" t="s">
        <v>54</v>
      </c>
      <c r="FP49" s="46" t="s">
        <v>54</v>
      </c>
      <c r="FQ49" s="46" t="s">
        <v>54</v>
      </c>
      <c r="FR49" s="46" t="s">
        <v>54</v>
      </c>
      <c r="FS49" s="46" t="s">
        <v>54</v>
      </c>
      <c r="FT49" s="46" t="s">
        <v>54</v>
      </c>
      <c r="FU49" s="46" t="s">
        <v>54</v>
      </c>
      <c r="FV49" s="46" t="s">
        <v>54</v>
      </c>
      <c r="FW49" s="46" t="s">
        <v>54</v>
      </c>
      <c r="FX49" s="46" t="s">
        <v>54</v>
      </c>
      <c r="FY49" s="46" t="s">
        <v>54</v>
      </c>
      <c r="FZ49" s="46" t="s">
        <v>54</v>
      </c>
      <c r="GA49" s="46" t="s">
        <v>54</v>
      </c>
      <c r="GB49" s="46" t="s">
        <v>54</v>
      </c>
      <c r="GC49" s="46" t="s">
        <v>54</v>
      </c>
      <c r="GD49" s="46" t="s">
        <v>54</v>
      </c>
      <c r="GE49" s="46" t="s">
        <v>54</v>
      </c>
      <c r="GF49" s="46" t="s">
        <v>54</v>
      </c>
      <c r="GG49" s="46" t="s">
        <v>54</v>
      </c>
      <c r="GH49" s="46" t="s">
        <v>54</v>
      </c>
      <c r="GI49" s="46" t="s">
        <v>54</v>
      </c>
      <c r="GJ49" s="46" t="s">
        <v>54</v>
      </c>
      <c r="GK49" s="46" t="s">
        <v>54</v>
      </c>
      <c r="GL49" s="46" t="s">
        <v>54</v>
      </c>
      <c r="GM49" s="46" t="s">
        <v>54</v>
      </c>
      <c r="GN49" s="46" t="s">
        <v>54</v>
      </c>
      <c r="GO49" s="46" t="s">
        <v>54</v>
      </c>
      <c r="GP49" s="46" t="s">
        <v>54</v>
      </c>
      <c r="GQ49" s="46" t="s">
        <v>54</v>
      </c>
      <c r="GR49" s="46" t="s">
        <v>54</v>
      </c>
      <c r="GS49" s="46" t="s">
        <v>54</v>
      </c>
      <c r="GT49" s="46" t="s">
        <v>54</v>
      </c>
      <c r="GU49" s="46" t="s">
        <v>54</v>
      </c>
      <c r="GV49" s="46" t="s">
        <v>54</v>
      </c>
      <c r="GW49" s="46" t="s">
        <v>54</v>
      </c>
      <c r="GX49" s="46" t="s">
        <v>54</v>
      </c>
      <c r="GY49" s="46" t="s">
        <v>54</v>
      </c>
      <c r="GZ49" s="46" t="s">
        <v>54</v>
      </c>
      <c r="HA49" s="46" t="s">
        <v>54</v>
      </c>
      <c r="HB49" s="46" t="s">
        <v>54</v>
      </c>
      <c r="HC49" s="46" t="s">
        <v>54</v>
      </c>
      <c r="HD49" s="46" t="s">
        <v>54</v>
      </c>
      <c r="HE49" s="46" t="s">
        <v>54</v>
      </c>
      <c r="HF49" s="46" t="s">
        <v>54</v>
      </c>
      <c r="HG49" s="46" t="s">
        <v>54</v>
      </c>
      <c r="HH49" s="46" t="s">
        <v>54</v>
      </c>
      <c r="HI49" s="46" t="s">
        <v>54</v>
      </c>
      <c r="HJ49" s="46" t="s">
        <v>54</v>
      </c>
      <c r="HK49" s="46" t="s">
        <v>54</v>
      </c>
      <c r="HL49" s="46" t="s">
        <v>54</v>
      </c>
      <c r="HM49" s="46" t="s">
        <v>54</v>
      </c>
      <c r="HN49" s="46" t="s">
        <v>54</v>
      </c>
      <c r="HO49" s="46" t="s">
        <v>54</v>
      </c>
      <c r="HP49" s="46" t="s">
        <v>54</v>
      </c>
      <c r="HQ49" s="46" t="s">
        <v>54</v>
      </c>
      <c r="HR49" s="46" t="s">
        <v>54</v>
      </c>
      <c r="HS49" s="46" t="s">
        <v>54</v>
      </c>
      <c r="HT49" s="46" t="s">
        <v>54</v>
      </c>
      <c r="HU49" s="46" t="s">
        <v>54</v>
      </c>
      <c r="HV49" s="46" t="s">
        <v>54</v>
      </c>
      <c r="HW49" s="46" t="s">
        <v>54</v>
      </c>
      <c r="HX49" s="46" t="s">
        <v>54</v>
      </c>
      <c r="HY49" s="46" t="s">
        <v>54</v>
      </c>
      <c r="HZ49" s="46" t="s">
        <v>54</v>
      </c>
      <c r="IA49" s="46" t="s">
        <v>54</v>
      </c>
      <c r="IB49" s="46" t="s">
        <v>54</v>
      </c>
      <c r="IC49" s="46" t="s">
        <v>54</v>
      </c>
      <c r="ID49" s="46" t="s">
        <v>54</v>
      </c>
      <c r="IE49" s="46" t="s">
        <v>54</v>
      </c>
      <c r="IF49" s="46" t="s">
        <v>54</v>
      </c>
      <c r="IG49" s="46" t="s">
        <v>54</v>
      </c>
      <c r="IH49" s="46" t="s">
        <v>54</v>
      </c>
      <c r="II49" s="46" t="s">
        <v>54</v>
      </c>
    </row>
    <row r="50" spans="1:243" ht="12" customHeight="1"/>
    <row r="53" spans="1:243" s="42" customFormat="1">
      <c r="A53" s="16"/>
      <c r="B53" s="16"/>
      <c r="C53" s="17"/>
      <c r="D53" s="17"/>
      <c r="E53" s="16"/>
      <c r="F53" s="16"/>
    </row>
  </sheetData>
  <phoneticPr fontId="53" type="noConversion"/>
  <hyperlinks>
    <hyperlink ref="A11" r:id="rId1" xr:uid="{77F2A561-5356-4325-8F97-B90C3BDCAD45}"/>
  </hyperlinks>
  <pageMargins left="0.7" right="0.7" top="0.75" bottom="0.75" header="0.3" footer="0.3"/>
  <pageSetup scale="62" orientation="portrait" r:id="rId2"/>
  <colBreaks count="1" manualBreakCount="1">
    <brk id="12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422B-B9CD-4794-B5B6-5FA49B7934DF}">
  <dimension ref="A1:IJ53"/>
  <sheetViews>
    <sheetView workbookViewId="0">
      <selection activeCell="A4" sqref="A4"/>
    </sheetView>
  </sheetViews>
  <sheetFormatPr defaultColWidth="9" defaultRowHeight="13.9"/>
  <cols>
    <col min="1" max="1" width="38.33203125" style="45" customWidth="1"/>
    <col min="2" max="2" width="13.44140625" style="45" customWidth="1"/>
    <col min="3" max="4" width="11.33203125" style="29" customWidth="1"/>
    <col min="5" max="6" width="11.33203125" style="45" customWidth="1"/>
    <col min="7" max="7" width="12.21875" style="45" customWidth="1"/>
    <col min="8" max="8" width="8.88671875" style="45" customWidth="1"/>
    <col min="9" max="11" width="9" style="45"/>
    <col min="12" max="12" width="4" style="45" customWidth="1"/>
    <col min="13" max="13" width="1.109375" style="45" customWidth="1"/>
    <col min="14" max="16384" width="9" style="45"/>
  </cols>
  <sheetData>
    <row r="1" spans="1:244" ht="50.25" customHeight="1">
      <c r="A1" s="244"/>
      <c r="B1" s="244"/>
      <c r="D1" s="29" t="s">
        <v>0</v>
      </c>
      <c r="E1" s="245"/>
      <c r="F1" s="246"/>
      <c r="G1" s="246"/>
    </row>
    <row r="2" spans="1:244" ht="20.100000000000001" customHeight="1">
      <c r="A2" s="29"/>
      <c r="B2" s="29"/>
      <c r="D2" s="247" t="s">
        <v>1</v>
      </c>
      <c r="E2" s="247"/>
    </row>
    <row r="3" spans="1:244" ht="20.100000000000001" customHeight="1">
      <c r="A3" s="29"/>
      <c r="B3" s="29"/>
      <c r="D3" s="262" t="s">
        <v>214</v>
      </c>
      <c r="E3" s="262"/>
      <c r="F3" s="262"/>
    </row>
    <row r="4" spans="1:244" ht="20.100000000000001" customHeight="1">
      <c r="A4" s="16" t="s">
        <v>3</v>
      </c>
    </row>
    <row r="5" spans="1:244" s="44" customFormat="1" ht="22.7" customHeight="1">
      <c r="A5" s="47" t="s">
        <v>4</v>
      </c>
      <c r="B5" s="47"/>
      <c r="C5" s="47" t="s">
        <v>5</v>
      </c>
      <c r="D5" s="47" t="s">
        <v>6</v>
      </c>
      <c r="E5" s="47" t="s">
        <v>215</v>
      </c>
      <c r="F5" s="47" t="s">
        <v>216</v>
      </c>
      <c r="G5" s="47" t="s">
        <v>217</v>
      </c>
    </row>
    <row r="6" spans="1:244" s="44" customFormat="1" ht="22.7" customHeight="1">
      <c r="A6" s="47" t="s">
        <v>10</v>
      </c>
      <c r="B6" s="47" t="s">
        <v>11</v>
      </c>
      <c r="C6" s="47" t="s">
        <v>12</v>
      </c>
      <c r="D6" s="47" t="s">
        <v>13</v>
      </c>
      <c r="E6" s="47" t="s">
        <v>13</v>
      </c>
      <c r="F6" s="47" t="s">
        <v>13</v>
      </c>
      <c r="G6" s="47" t="s">
        <v>13</v>
      </c>
    </row>
    <row r="7" spans="1:244" s="44" customFormat="1" ht="18" customHeight="1">
      <c r="A7" s="206" t="s">
        <v>218</v>
      </c>
      <c r="B7" s="228" t="s">
        <v>219</v>
      </c>
      <c r="C7" s="206">
        <v>45747</v>
      </c>
      <c r="D7" s="206">
        <f t="shared" ref="D7:D10" si="0">C7+2</f>
        <v>45749</v>
      </c>
      <c r="E7" s="206">
        <f>C7+2</f>
        <v>45749</v>
      </c>
      <c r="F7" s="205">
        <f>C7+7</f>
        <v>45754</v>
      </c>
      <c r="G7" s="206">
        <f>+C7+8</f>
        <v>45755</v>
      </c>
    </row>
    <row r="8" spans="1:244" s="44" customFormat="1" ht="18" customHeight="1">
      <c r="A8" s="206" t="s">
        <v>220</v>
      </c>
      <c r="B8" s="228" t="s">
        <v>221</v>
      </c>
      <c r="C8" s="205">
        <f>C7+7</f>
        <v>45754</v>
      </c>
      <c r="D8" s="205">
        <f t="shared" ref="D8:G10" si="1">D7+7</f>
        <v>45756</v>
      </c>
      <c r="E8" s="205">
        <f t="shared" si="1"/>
        <v>45756</v>
      </c>
      <c r="F8" s="205">
        <f t="shared" si="1"/>
        <v>45761</v>
      </c>
      <c r="G8" s="205">
        <f t="shared" si="1"/>
        <v>45762</v>
      </c>
    </row>
    <row r="9" spans="1:244" s="44" customFormat="1" ht="18" customHeight="1">
      <c r="A9" s="206" t="s">
        <v>222</v>
      </c>
      <c r="B9" s="228" t="s">
        <v>223</v>
      </c>
      <c r="C9" s="205">
        <f t="shared" ref="C9:C10" si="2">C8+7</f>
        <v>45761</v>
      </c>
      <c r="D9" s="205">
        <f t="shared" si="1"/>
        <v>45763</v>
      </c>
      <c r="E9" s="205">
        <f t="shared" si="1"/>
        <v>45763</v>
      </c>
      <c r="F9" s="205">
        <f t="shared" si="1"/>
        <v>45768</v>
      </c>
      <c r="G9" s="205">
        <f t="shared" si="1"/>
        <v>45769</v>
      </c>
    </row>
    <row r="10" spans="1:244" s="44" customFormat="1" ht="18" customHeight="1">
      <c r="A10" s="206" t="s">
        <v>224</v>
      </c>
      <c r="B10" s="228" t="s">
        <v>225</v>
      </c>
      <c r="C10" s="205">
        <f t="shared" si="2"/>
        <v>45768</v>
      </c>
      <c r="D10" s="205">
        <f t="shared" si="1"/>
        <v>45770</v>
      </c>
      <c r="E10" s="205">
        <f t="shared" si="1"/>
        <v>45770</v>
      </c>
      <c r="F10" s="205">
        <f t="shared" si="1"/>
        <v>45775</v>
      </c>
      <c r="G10" s="205">
        <f t="shared" si="1"/>
        <v>45776</v>
      </c>
    </row>
    <row r="11" spans="1:244" s="44" customFormat="1" ht="18" customHeight="1">
      <c r="A11" s="40"/>
      <c r="B11" s="40"/>
      <c r="C11" s="224"/>
      <c r="D11" s="224"/>
      <c r="E11" s="224"/>
      <c r="F11" s="227"/>
      <c r="G11" s="224"/>
    </row>
    <row r="12" spans="1:244" s="44" customFormat="1" ht="18" customHeight="1">
      <c r="A12" s="229" t="s">
        <v>30</v>
      </c>
      <c r="B12" s="40"/>
      <c r="C12" s="224"/>
      <c r="D12" s="224"/>
      <c r="E12" s="227"/>
      <c r="F12" s="224"/>
    </row>
    <row r="13" spans="1:244" s="44" customFormat="1" ht="18" customHeight="1">
      <c r="A13" s="248" t="s">
        <v>226</v>
      </c>
      <c r="B13" s="40"/>
      <c r="C13" s="224"/>
      <c r="D13" s="224"/>
      <c r="E13" s="227"/>
      <c r="F13" s="224"/>
    </row>
    <row r="14" spans="1:244" s="237" customFormat="1">
      <c r="A14" s="237" t="s">
        <v>227</v>
      </c>
      <c r="G14" s="238"/>
    </row>
    <row r="15" spans="1:244" s="237" customFormat="1" ht="15">
      <c r="G15" s="238"/>
    </row>
    <row r="16" spans="1:244" s="240" customFormat="1" ht="13.9" customHeight="1">
      <c r="A16" s="218" t="s">
        <v>33</v>
      </c>
      <c r="B16" s="218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13"/>
      <c r="CL16" s="213"/>
      <c r="CM16" s="213"/>
      <c r="CN16" s="213"/>
      <c r="CO16" s="213"/>
      <c r="CP16" s="213"/>
      <c r="CQ16" s="213"/>
      <c r="CR16" s="213"/>
      <c r="CS16" s="213"/>
      <c r="CT16" s="213"/>
      <c r="CU16" s="213"/>
      <c r="CV16" s="213"/>
      <c r="CW16" s="213"/>
      <c r="CX16" s="213"/>
      <c r="CY16" s="213"/>
      <c r="CZ16" s="213"/>
      <c r="DA16" s="213"/>
      <c r="DB16" s="213"/>
      <c r="DC16" s="213"/>
      <c r="DD16" s="213"/>
      <c r="DE16" s="213"/>
      <c r="DF16" s="213"/>
      <c r="DG16" s="213"/>
      <c r="DH16" s="213"/>
      <c r="DI16" s="213"/>
      <c r="DJ16" s="213"/>
      <c r="DK16" s="213"/>
      <c r="DL16" s="213"/>
      <c r="DM16" s="213"/>
      <c r="DN16" s="213"/>
      <c r="DO16" s="213"/>
      <c r="DP16" s="213"/>
      <c r="DQ16" s="213"/>
      <c r="DR16" s="213"/>
      <c r="DS16" s="213"/>
      <c r="DT16" s="213"/>
      <c r="DU16" s="213"/>
      <c r="DV16" s="213"/>
      <c r="DW16" s="213"/>
      <c r="DX16" s="213"/>
      <c r="DY16" s="213"/>
      <c r="DZ16" s="213"/>
      <c r="EA16" s="213"/>
      <c r="EB16" s="213"/>
      <c r="EC16" s="213"/>
      <c r="ED16" s="213"/>
      <c r="EE16" s="213"/>
      <c r="EF16" s="213"/>
      <c r="EG16" s="213"/>
      <c r="EH16" s="213"/>
      <c r="EI16" s="213"/>
      <c r="EJ16" s="213"/>
      <c r="EK16" s="213"/>
      <c r="EL16" s="213"/>
      <c r="EM16" s="213"/>
      <c r="EN16" s="213"/>
      <c r="EO16" s="213"/>
      <c r="EP16" s="213"/>
      <c r="EQ16" s="213"/>
      <c r="ER16" s="213"/>
      <c r="ES16" s="213"/>
      <c r="ET16" s="213"/>
      <c r="EU16" s="213"/>
      <c r="EV16" s="213"/>
      <c r="EW16" s="213"/>
      <c r="EX16" s="213"/>
      <c r="EY16" s="213"/>
      <c r="EZ16" s="213"/>
      <c r="FA16" s="213"/>
      <c r="FB16" s="213"/>
      <c r="FC16" s="213"/>
      <c r="FD16" s="213"/>
      <c r="FE16" s="213"/>
      <c r="FF16" s="213"/>
      <c r="FG16" s="213"/>
      <c r="FH16" s="213"/>
      <c r="FI16" s="213"/>
      <c r="FJ16" s="213"/>
      <c r="FK16" s="213"/>
      <c r="FL16" s="213"/>
      <c r="FM16" s="213"/>
      <c r="FN16" s="213"/>
      <c r="FO16" s="213"/>
      <c r="FP16" s="213"/>
      <c r="FQ16" s="213"/>
      <c r="FR16" s="213"/>
      <c r="FS16" s="213"/>
      <c r="FT16" s="213"/>
      <c r="FU16" s="213"/>
      <c r="FV16" s="213"/>
      <c r="FW16" s="213"/>
      <c r="FX16" s="213"/>
      <c r="FY16" s="213"/>
      <c r="FZ16" s="213"/>
      <c r="GA16" s="213"/>
      <c r="GB16" s="213"/>
      <c r="GC16" s="213"/>
      <c r="GD16" s="213"/>
      <c r="GE16" s="213"/>
      <c r="GF16" s="213"/>
      <c r="GG16" s="213"/>
      <c r="GH16" s="213"/>
      <c r="GI16" s="213"/>
      <c r="GJ16" s="213"/>
      <c r="GK16" s="213"/>
      <c r="GL16" s="213"/>
      <c r="GM16" s="213"/>
      <c r="GN16" s="213"/>
      <c r="GO16" s="213"/>
      <c r="GP16" s="213"/>
      <c r="GQ16" s="213"/>
      <c r="GR16" s="213"/>
      <c r="GS16" s="213"/>
      <c r="GT16" s="213"/>
      <c r="GU16" s="213"/>
      <c r="GV16" s="213"/>
      <c r="GW16" s="213"/>
      <c r="GX16" s="213"/>
      <c r="GY16" s="213"/>
      <c r="GZ16" s="213"/>
      <c r="HA16" s="213"/>
      <c r="HB16" s="213"/>
      <c r="HC16" s="213"/>
      <c r="HD16" s="213"/>
      <c r="HE16" s="213"/>
      <c r="HF16" s="213"/>
      <c r="HG16" s="213"/>
      <c r="HH16" s="213"/>
      <c r="HI16" s="213"/>
      <c r="HJ16" s="213"/>
      <c r="HK16" s="213"/>
      <c r="HL16" s="213"/>
      <c r="HM16" s="213"/>
      <c r="HN16" s="213"/>
      <c r="HO16" s="213"/>
      <c r="HP16" s="213"/>
      <c r="HQ16" s="213"/>
      <c r="HR16" s="213"/>
      <c r="HS16" s="213"/>
      <c r="HT16" s="213"/>
      <c r="HU16" s="213"/>
      <c r="HV16" s="213"/>
      <c r="HW16" s="213"/>
      <c r="HX16" s="213"/>
      <c r="HY16" s="213"/>
      <c r="HZ16" s="213"/>
      <c r="IA16" s="213"/>
      <c r="IB16" s="213"/>
      <c r="IC16" s="213"/>
      <c r="ID16" s="213"/>
      <c r="IE16" s="213"/>
      <c r="IF16" s="213"/>
      <c r="IG16" s="213"/>
      <c r="IH16" s="213"/>
      <c r="II16" s="213"/>
      <c r="IJ16" s="213"/>
    </row>
    <row r="17" spans="1:244" s="240" customFormat="1" ht="13.9" customHeight="1">
      <c r="A17" s="250" t="s">
        <v>34</v>
      </c>
      <c r="B17" s="219"/>
      <c r="C17" s="219"/>
      <c r="D17" s="219" t="s">
        <v>35</v>
      </c>
      <c r="E17" s="219"/>
      <c r="F17" s="219"/>
      <c r="G17" s="219"/>
      <c r="H17" s="219"/>
      <c r="I17" s="219"/>
      <c r="J17" s="219"/>
      <c r="K17" s="219"/>
      <c r="L17" s="219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3"/>
      <c r="DW17" s="213"/>
      <c r="DX17" s="213"/>
      <c r="DY17" s="213"/>
      <c r="DZ17" s="213"/>
      <c r="EA17" s="213"/>
      <c r="EB17" s="213"/>
      <c r="EC17" s="213"/>
      <c r="ED17" s="213"/>
      <c r="EE17" s="213"/>
      <c r="EF17" s="213"/>
      <c r="EG17" s="213"/>
      <c r="EH17" s="213"/>
      <c r="EI17" s="213"/>
      <c r="EJ17" s="213"/>
      <c r="EK17" s="213"/>
      <c r="EL17" s="213"/>
      <c r="EM17" s="213"/>
      <c r="EN17" s="213"/>
      <c r="EO17" s="213"/>
      <c r="EP17" s="213"/>
      <c r="EQ17" s="213"/>
      <c r="ER17" s="213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213"/>
      <c r="FE17" s="213"/>
      <c r="FF17" s="213"/>
      <c r="FG17" s="213"/>
      <c r="FH17" s="213"/>
      <c r="FI17" s="213"/>
      <c r="FJ17" s="213"/>
      <c r="FK17" s="213"/>
      <c r="FL17" s="213"/>
      <c r="FM17" s="213"/>
      <c r="FN17" s="213"/>
      <c r="FO17" s="213"/>
      <c r="FP17" s="213"/>
      <c r="FQ17" s="213"/>
      <c r="FR17" s="213"/>
      <c r="FS17" s="213"/>
      <c r="FT17" s="213"/>
      <c r="FU17" s="213"/>
      <c r="FV17" s="213"/>
      <c r="FW17" s="213"/>
      <c r="FX17" s="213"/>
      <c r="FY17" s="213"/>
      <c r="FZ17" s="213"/>
      <c r="GA17" s="213"/>
      <c r="GB17" s="213"/>
      <c r="GC17" s="213"/>
      <c r="GD17" s="213"/>
      <c r="GE17" s="213"/>
      <c r="GF17" s="213"/>
      <c r="GG17" s="213"/>
      <c r="GH17" s="213"/>
      <c r="GI17" s="213"/>
      <c r="GJ17" s="213"/>
      <c r="GK17" s="213"/>
      <c r="GL17" s="213"/>
      <c r="GM17" s="213"/>
      <c r="GN17" s="213"/>
      <c r="GO17" s="213"/>
      <c r="GP17" s="213"/>
      <c r="GQ17" s="213"/>
      <c r="GR17" s="213"/>
      <c r="GS17" s="213"/>
      <c r="GT17" s="213"/>
      <c r="GU17" s="213"/>
      <c r="GV17" s="213"/>
      <c r="GW17" s="213"/>
      <c r="GX17" s="213"/>
      <c r="GY17" s="213"/>
      <c r="GZ17" s="213"/>
      <c r="HA17" s="213"/>
      <c r="HB17" s="213"/>
      <c r="HC17" s="213"/>
      <c r="HD17" s="213"/>
      <c r="HE17" s="213"/>
      <c r="HF17" s="213"/>
      <c r="HG17" s="213"/>
      <c r="HH17" s="213"/>
      <c r="HI17" s="213"/>
      <c r="HJ17" s="213"/>
      <c r="HK17" s="213"/>
      <c r="HL17" s="213"/>
      <c r="HM17" s="213"/>
      <c r="HN17" s="213"/>
      <c r="HO17" s="213"/>
      <c r="HP17" s="213"/>
      <c r="HQ17" s="213"/>
      <c r="HR17" s="213"/>
      <c r="HS17" s="213"/>
      <c r="HT17" s="213"/>
      <c r="HU17" s="213"/>
      <c r="HV17" s="213"/>
      <c r="HW17" s="213"/>
      <c r="HX17" s="213"/>
      <c r="HY17" s="213"/>
      <c r="HZ17" s="213"/>
      <c r="IA17" s="213"/>
      <c r="IB17" s="213"/>
      <c r="IC17" s="213"/>
      <c r="ID17" s="213"/>
      <c r="IE17" s="213"/>
      <c r="IF17" s="213"/>
      <c r="IG17" s="213"/>
      <c r="IH17" s="213"/>
      <c r="II17" s="213"/>
      <c r="IJ17" s="213"/>
    </row>
    <row r="18" spans="1:244" s="240" customFormat="1" ht="13.9" customHeight="1">
      <c r="A18" s="219" t="s">
        <v>36</v>
      </c>
      <c r="B18" s="219"/>
      <c r="C18" s="219"/>
      <c r="D18" s="46" t="s">
        <v>37</v>
      </c>
      <c r="E18" s="219"/>
      <c r="F18" s="219"/>
      <c r="G18" s="219"/>
      <c r="H18" s="219"/>
      <c r="I18" s="219"/>
      <c r="J18" s="219"/>
      <c r="K18" s="219"/>
      <c r="L18" s="219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213"/>
      <c r="FE18" s="213"/>
      <c r="FF18" s="213"/>
      <c r="FG18" s="213"/>
      <c r="FH18" s="213"/>
      <c r="FI18" s="213"/>
      <c r="FJ18" s="213"/>
      <c r="FK18" s="213"/>
      <c r="FL18" s="213"/>
      <c r="FM18" s="213"/>
      <c r="FN18" s="213"/>
      <c r="FO18" s="213"/>
      <c r="FP18" s="213"/>
      <c r="FQ18" s="213"/>
      <c r="FR18" s="213"/>
      <c r="FS18" s="213"/>
      <c r="FT18" s="213"/>
      <c r="FU18" s="213"/>
      <c r="FV18" s="213"/>
      <c r="FW18" s="213"/>
      <c r="FX18" s="213"/>
      <c r="FY18" s="213"/>
      <c r="FZ18" s="213"/>
      <c r="GA18" s="213"/>
      <c r="GB18" s="213"/>
      <c r="GC18" s="213"/>
      <c r="GD18" s="213"/>
      <c r="GE18" s="213"/>
      <c r="GF18" s="213"/>
      <c r="GG18" s="213"/>
      <c r="GH18" s="213"/>
      <c r="GI18" s="213"/>
      <c r="GJ18" s="213"/>
      <c r="GK18" s="213"/>
      <c r="GL18" s="213"/>
      <c r="GM18" s="213"/>
      <c r="GN18" s="213"/>
      <c r="GO18" s="213"/>
      <c r="GP18" s="213"/>
      <c r="GQ18" s="213"/>
      <c r="GR18" s="213"/>
      <c r="GS18" s="213"/>
      <c r="GT18" s="213"/>
      <c r="GU18" s="213"/>
      <c r="GV18" s="213"/>
      <c r="GW18" s="213"/>
      <c r="GX18" s="213"/>
      <c r="GY18" s="213"/>
      <c r="GZ18" s="213"/>
      <c r="HA18" s="213"/>
      <c r="HB18" s="213"/>
      <c r="HC18" s="213"/>
      <c r="HD18" s="213"/>
      <c r="HE18" s="213"/>
      <c r="HF18" s="213"/>
      <c r="HG18" s="213"/>
      <c r="HH18" s="213"/>
      <c r="HI18" s="213"/>
      <c r="HJ18" s="213"/>
      <c r="HK18" s="213"/>
      <c r="HL18" s="213"/>
      <c r="HM18" s="213"/>
      <c r="HN18" s="213"/>
      <c r="HO18" s="213"/>
      <c r="HP18" s="213"/>
      <c r="HQ18" s="213"/>
      <c r="HR18" s="213"/>
      <c r="HS18" s="213"/>
      <c r="HT18" s="213"/>
      <c r="HU18" s="213"/>
      <c r="HV18" s="213"/>
      <c r="HW18" s="213"/>
      <c r="HX18" s="213"/>
      <c r="HY18" s="213"/>
      <c r="HZ18" s="213"/>
      <c r="IA18" s="213"/>
      <c r="IB18" s="213"/>
      <c r="IC18" s="213"/>
      <c r="ID18" s="213"/>
      <c r="IE18" s="213"/>
      <c r="IF18" s="213"/>
      <c r="IG18" s="213"/>
      <c r="IH18" s="213"/>
      <c r="II18" s="213"/>
      <c r="IJ18" s="213"/>
    </row>
    <row r="19" spans="1:244" s="240" customFormat="1" ht="13.9" customHeight="1">
      <c r="A19" s="219" t="s">
        <v>38</v>
      </c>
      <c r="B19" s="219"/>
      <c r="C19" s="217"/>
      <c r="D19" s="46" t="s">
        <v>39</v>
      </c>
      <c r="E19" s="217"/>
      <c r="F19" s="217"/>
      <c r="G19" s="217"/>
      <c r="H19" s="217"/>
      <c r="I19" s="217"/>
      <c r="J19" s="217"/>
      <c r="K19" s="217"/>
      <c r="L19" s="217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  <c r="CD19" s="213"/>
      <c r="CE19" s="213"/>
      <c r="CF19" s="213"/>
      <c r="CG19" s="213"/>
      <c r="CH19" s="213"/>
      <c r="CI19" s="213"/>
      <c r="CJ19" s="213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3"/>
      <c r="CV19" s="213"/>
      <c r="CW19" s="213"/>
      <c r="CX19" s="213"/>
      <c r="CY19" s="213"/>
      <c r="CZ19" s="213"/>
      <c r="DA19" s="213"/>
      <c r="DB19" s="213"/>
      <c r="DC19" s="213"/>
      <c r="DD19" s="213"/>
      <c r="DE19" s="213"/>
      <c r="DF19" s="213"/>
      <c r="DG19" s="213"/>
      <c r="DH19" s="213"/>
      <c r="DI19" s="213"/>
      <c r="DJ19" s="213"/>
      <c r="DK19" s="213"/>
      <c r="DL19" s="213"/>
      <c r="DM19" s="213"/>
      <c r="DN19" s="213"/>
      <c r="DO19" s="213"/>
      <c r="DP19" s="213"/>
      <c r="DQ19" s="213"/>
      <c r="DR19" s="213"/>
      <c r="DS19" s="213"/>
      <c r="DT19" s="213"/>
      <c r="DU19" s="213"/>
      <c r="DV19" s="213"/>
      <c r="DW19" s="213"/>
      <c r="DX19" s="213"/>
      <c r="DY19" s="213"/>
      <c r="DZ19" s="213"/>
      <c r="EA19" s="213"/>
      <c r="EB19" s="213"/>
      <c r="EC19" s="213"/>
      <c r="ED19" s="213"/>
      <c r="EE19" s="213"/>
      <c r="EF19" s="213"/>
      <c r="EG19" s="213"/>
      <c r="EH19" s="213"/>
      <c r="EI19" s="213"/>
      <c r="EJ19" s="213"/>
      <c r="EK19" s="213"/>
      <c r="EL19" s="213"/>
      <c r="EM19" s="213"/>
      <c r="EN19" s="213"/>
      <c r="EO19" s="213"/>
      <c r="EP19" s="213"/>
      <c r="EQ19" s="213"/>
      <c r="ER19" s="213"/>
      <c r="ES19" s="213"/>
      <c r="ET19" s="213"/>
      <c r="EU19" s="213"/>
      <c r="EV19" s="213"/>
      <c r="EW19" s="213"/>
      <c r="EX19" s="213"/>
      <c r="EY19" s="213"/>
      <c r="EZ19" s="213"/>
      <c r="FA19" s="213"/>
      <c r="FB19" s="213"/>
      <c r="FC19" s="213"/>
      <c r="FD19" s="213"/>
      <c r="FE19" s="213"/>
      <c r="FF19" s="213"/>
      <c r="FG19" s="213"/>
      <c r="FH19" s="213"/>
      <c r="FI19" s="213"/>
      <c r="FJ19" s="213"/>
      <c r="FK19" s="213"/>
      <c r="FL19" s="213"/>
      <c r="FM19" s="213"/>
      <c r="FN19" s="213"/>
      <c r="FO19" s="213"/>
      <c r="FP19" s="213"/>
      <c r="FQ19" s="213"/>
      <c r="FR19" s="213"/>
      <c r="FS19" s="213"/>
      <c r="FT19" s="213"/>
      <c r="FU19" s="213"/>
      <c r="FV19" s="213"/>
      <c r="FW19" s="213"/>
      <c r="FX19" s="213"/>
      <c r="FY19" s="213"/>
      <c r="FZ19" s="213"/>
      <c r="GA19" s="213"/>
      <c r="GB19" s="213"/>
      <c r="GC19" s="213"/>
      <c r="GD19" s="213"/>
      <c r="GE19" s="213"/>
      <c r="GF19" s="213"/>
      <c r="GG19" s="213"/>
      <c r="GH19" s="213"/>
      <c r="GI19" s="213"/>
      <c r="GJ19" s="213"/>
      <c r="GK19" s="213"/>
      <c r="GL19" s="213"/>
      <c r="GM19" s="213"/>
      <c r="GN19" s="213"/>
      <c r="GO19" s="213"/>
      <c r="GP19" s="213"/>
      <c r="GQ19" s="213"/>
      <c r="GR19" s="213"/>
      <c r="GS19" s="213"/>
      <c r="GT19" s="213"/>
      <c r="GU19" s="213"/>
      <c r="GV19" s="213"/>
      <c r="GW19" s="213"/>
      <c r="GX19" s="213"/>
      <c r="GY19" s="213"/>
      <c r="GZ19" s="213"/>
      <c r="HA19" s="213"/>
      <c r="HB19" s="213"/>
      <c r="HC19" s="213"/>
      <c r="HD19" s="213"/>
      <c r="HE19" s="213"/>
      <c r="HF19" s="213"/>
      <c r="HG19" s="213"/>
      <c r="HH19" s="213"/>
      <c r="HI19" s="213"/>
      <c r="HJ19" s="213"/>
      <c r="HK19" s="213"/>
      <c r="HL19" s="213"/>
      <c r="HM19" s="213"/>
      <c r="HN19" s="213"/>
      <c r="HO19" s="213"/>
      <c r="HP19" s="213"/>
      <c r="HQ19" s="213"/>
      <c r="HR19" s="213"/>
      <c r="HS19" s="213"/>
      <c r="HT19" s="213"/>
      <c r="HU19" s="213"/>
      <c r="HV19" s="213"/>
      <c r="HW19" s="213"/>
      <c r="HX19" s="213"/>
      <c r="HY19" s="213"/>
      <c r="HZ19" s="213"/>
      <c r="IA19" s="213"/>
      <c r="IB19" s="213"/>
      <c r="IC19" s="213"/>
      <c r="ID19" s="213"/>
      <c r="IE19" s="213"/>
      <c r="IF19" s="213"/>
      <c r="IG19" s="213"/>
      <c r="IH19" s="213"/>
      <c r="II19" s="213"/>
      <c r="IJ19" s="213"/>
    </row>
    <row r="20" spans="1:244" s="240" customFormat="1" ht="13.9" customHeight="1">
      <c r="A20" s="219" t="s">
        <v>40</v>
      </c>
      <c r="B20" s="219"/>
      <c r="C20" s="217"/>
      <c r="D20" s="216" t="s">
        <v>41</v>
      </c>
      <c r="E20" s="217"/>
      <c r="F20" s="221"/>
      <c r="G20" s="217"/>
      <c r="H20" s="217"/>
      <c r="I20" s="217"/>
      <c r="J20" s="217"/>
      <c r="K20" s="217"/>
      <c r="L20" s="217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213"/>
      <c r="FE20" s="213"/>
      <c r="FF20" s="213"/>
      <c r="FG20" s="213"/>
      <c r="FH20" s="213"/>
      <c r="FI20" s="213"/>
      <c r="FJ20" s="213"/>
      <c r="FK20" s="213"/>
      <c r="FL20" s="213"/>
      <c r="FM20" s="213"/>
      <c r="FN20" s="213"/>
      <c r="FO20" s="213"/>
      <c r="FP20" s="213"/>
      <c r="FQ20" s="213"/>
      <c r="FR20" s="213"/>
      <c r="FS20" s="213"/>
      <c r="FT20" s="213"/>
      <c r="FU20" s="213"/>
      <c r="FV20" s="213"/>
      <c r="FW20" s="213"/>
      <c r="FX20" s="213"/>
      <c r="FY20" s="213"/>
      <c r="FZ20" s="213"/>
      <c r="GA20" s="213"/>
      <c r="GB20" s="213"/>
      <c r="GC20" s="213"/>
      <c r="GD20" s="213"/>
      <c r="GE20" s="213"/>
      <c r="GF20" s="213"/>
      <c r="GG20" s="213"/>
      <c r="GH20" s="213"/>
      <c r="GI20" s="213"/>
      <c r="GJ20" s="213"/>
      <c r="GK20" s="213"/>
      <c r="GL20" s="213"/>
      <c r="GM20" s="213"/>
      <c r="GN20" s="213"/>
      <c r="GO20" s="213"/>
      <c r="GP20" s="213"/>
      <c r="GQ20" s="213"/>
      <c r="GR20" s="213"/>
      <c r="GS20" s="213"/>
      <c r="GT20" s="213"/>
      <c r="GU20" s="213"/>
      <c r="GV20" s="213"/>
      <c r="GW20" s="213"/>
      <c r="GX20" s="213"/>
      <c r="GY20" s="213"/>
      <c r="GZ20" s="213"/>
      <c r="HA20" s="213"/>
      <c r="HB20" s="213"/>
      <c r="HC20" s="213"/>
      <c r="HD20" s="213"/>
      <c r="HE20" s="213"/>
      <c r="HF20" s="213"/>
      <c r="HG20" s="213"/>
      <c r="HH20" s="213"/>
      <c r="HI20" s="213"/>
      <c r="HJ20" s="213"/>
      <c r="HK20" s="213"/>
      <c r="HL20" s="213"/>
      <c r="HM20" s="213"/>
      <c r="HN20" s="213"/>
      <c r="HO20" s="213"/>
      <c r="HP20" s="213"/>
      <c r="HQ20" s="213"/>
      <c r="HR20" s="213"/>
      <c r="HS20" s="213"/>
      <c r="HT20" s="213"/>
      <c r="HU20" s="213"/>
      <c r="HV20" s="213"/>
      <c r="HW20" s="213"/>
      <c r="HX20" s="213"/>
      <c r="HY20" s="213"/>
      <c r="HZ20" s="213"/>
      <c r="IA20" s="213"/>
      <c r="IB20" s="213"/>
      <c r="IC20" s="213"/>
      <c r="ID20" s="213"/>
      <c r="IE20" s="213"/>
      <c r="IF20" s="213"/>
      <c r="IG20" s="213"/>
      <c r="IH20" s="213"/>
      <c r="II20" s="213"/>
      <c r="IJ20" s="213"/>
    </row>
    <row r="21" spans="1:244" s="240" customFormat="1" ht="13.9" customHeight="1">
      <c r="A21" s="219" t="s">
        <v>42</v>
      </c>
      <c r="B21" s="219"/>
      <c r="C21" s="219"/>
      <c r="D21" s="216" t="s">
        <v>43</v>
      </c>
      <c r="E21" s="219"/>
      <c r="F21" s="222"/>
      <c r="G21" s="219"/>
      <c r="H21" s="219"/>
      <c r="I21" s="219"/>
      <c r="J21" s="219"/>
      <c r="K21" s="219"/>
      <c r="L21" s="219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  <c r="CN21" s="213"/>
      <c r="CO21" s="213"/>
      <c r="CP21" s="213"/>
      <c r="CQ21" s="213"/>
      <c r="CR21" s="213"/>
      <c r="CS21" s="213"/>
      <c r="CT21" s="213"/>
      <c r="CU21" s="213"/>
      <c r="CV21" s="213"/>
      <c r="CW21" s="213"/>
      <c r="CX21" s="213"/>
      <c r="CY21" s="213"/>
      <c r="CZ21" s="213"/>
      <c r="DA21" s="213"/>
      <c r="DB21" s="213"/>
      <c r="DC21" s="213"/>
      <c r="DD21" s="213"/>
      <c r="DE21" s="213"/>
      <c r="DF21" s="213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213"/>
      <c r="FE21" s="213"/>
      <c r="FF21" s="213"/>
      <c r="FG21" s="213"/>
      <c r="FH21" s="213"/>
      <c r="FI21" s="213"/>
      <c r="FJ21" s="213"/>
      <c r="FK21" s="213"/>
      <c r="FL21" s="213"/>
      <c r="FM21" s="213"/>
      <c r="FN21" s="213"/>
      <c r="FO21" s="213"/>
      <c r="FP21" s="213"/>
      <c r="FQ21" s="213"/>
      <c r="FR21" s="213"/>
      <c r="FS21" s="213"/>
      <c r="FT21" s="213"/>
      <c r="FU21" s="213"/>
      <c r="FV21" s="213"/>
      <c r="FW21" s="213"/>
      <c r="FX21" s="213"/>
      <c r="FY21" s="213"/>
      <c r="FZ21" s="213"/>
      <c r="GA21" s="213"/>
      <c r="GB21" s="213"/>
      <c r="GC21" s="213"/>
      <c r="GD21" s="213"/>
      <c r="GE21" s="213"/>
      <c r="GF21" s="213"/>
      <c r="GG21" s="213"/>
      <c r="GH21" s="213"/>
      <c r="GI21" s="213"/>
      <c r="GJ21" s="213"/>
      <c r="GK21" s="213"/>
      <c r="GL21" s="213"/>
      <c r="GM21" s="213"/>
      <c r="GN21" s="213"/>
      <c r="GO21" s="213"/>
      <c r="GP21" s="213"/>
      <c r="GQ21" s="213"/>
      <c r="GR21" s="213"/>
      <c r="GS21" s="213"/>
      <c r="GT21" s="213"/>
      <c r="GU21" s="213"/>
      <c r="GV21" s="213"/>
      <c r="GW21" s="213"/>
      <c r="GX21" s="213"/>
      <c r="GY21" s="213"/>
      <c r="GZ21" s="213"/>
      <c r="HA21" s="213"/>
      <c r="HB21" s="213"/>
      <c r="HC21" s="213"/>
      <c r="HD21" s="213"/>
      <c r="HE21" s="213"/>
      <c r="HF21" s="213"/>
      <c r="HG21" s="213"/>
      <c r="HH21" s="213"/>
      <c r="HI21" s="213"/>
      <c r="HJ21" s="213"/>
      <c r="HK21" s="213"/>
      <c r="HL21" s="213"/>
      <c r="HM21" s="213"/>
      <c r="HN21" s="213"/>
      <c r="HO21" s="213"/>
      <c r="HP21" s="213"/>
      <c r="HQ21" s="213"/>
      <c r="HR21" s="213"/>
      <c r="HS21" s="213"/>
      <c r="HT21" s="213"/>
      <c r="HU21" s="213"/>
      <c r="HV21" s="213"/>
      <c r="HW21" s="213"/>
      <c r="HX21" s="213"/>
      <c r="HY21" s="213"/>
      <c r="HZ21" s="213"/>
      <c r="IA21" s="213"/>
      <c r="IB21" s="213"/>
      <c r="IC21" s="213"/>
      <c r="ID21" s="213"/>
      <c r="IE21" s="213"/>
      <c r="IF21" s="213"/>
      <c r="IG21" s="213"/>
      <c r="IH21" s="213"/>
      <c r="II21" s="213"/>
      <c r="IJ21" s="213"/>
    </row>
    <row r="22" spans="1:244" s="240" customFormat="1" ht="13.9" customHeight="1">
      <c r="A22" s="222"/>
      <c r="B22" s="222"/>
      <c r="C22" s="219"/>
      <c r="D22" s="219"/>
      <c r="E22" s="219"/>
      <c r="F22" s="222"/>
      <c r="G22" s="219"/>
      <c r="H22" s="219"/>
      <c r="I22" s="219"/>
      <c r="J22" s="219"/>
      <c r="K22" s="219"/>
      <c r="L22" s="219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213"/>
      <c r="FE22" s="213"/>
      <c r="FF22" s="213"/>
      <c r="FG22" s="213"/>
      <c r="FH22" s="213"/>
      <c r="FI22" s="213"/>
      <c r="FJ22" s="213"/>
      <c r="FK22" s="213"/>
      <c r="FL22" s="213"/>
      <c r="FM22" s="213"/>
      <c r="FN22" s="213"/>
      <c r="FO22" s="213"/>
      <c r="FP22" s="213"/>
      <c r="FQ22" s="213"/>
      <c r="FR22" s="213"/>
      <c r="FS22" s="213"/>
      <c r="FT22" s="213"/>
      <c r="FU22" s="213"/>
      <c r="FV22" s="213"/>
      <c r="FW22" s="213"/>
      <c r="FX22" s="213"/>
      <c r="FY22" s="213"/>
      <c r="FZ22" s="213"/>
      <c r="GA22" s="213"/>
      <c r="GB22" s="213"/>
      <c r="GC22" s="213"/>
      <c r="GD22" s="213"/>
      <c r="GE22" s="213"/>
      <c r="GF22" s="213"/>
      <c r="GG22" s="213"/>
      <c r="GH22" s="213"/>
      <c r="GI22" s="213"/>
      <c r="GJ22" s="213"/>
      <c r="GK22" s="213"/>
      <c r="GL22" s="213"/>
      <c r="GM22" s="213"/>
      <c r="GN22" s="213"/>
      <c r="GO22" s="213"/>
      <c r="GP22" s="213"/>
      <c r="GQ22" s="213"/>
      <c r="GR22" s="213"/>
      <c r="GS22" s="213"/>
      <c r="GT22" s="213"/>
      <c r="GU22" s="213"/>
      <c r="GV22" s="213"/>
      <c r="GW22" s="213"/>
      <c r="GX22" s="213"/>
      <c r="GY22" s="213"/>
      <c r="GZ22" s="213"/>
      <c r="HA22" s="213"/>
      <c r="HB22" s="213"/>
      <c r="HC22" s="213"/>
      <c r="HD22" s="213"/>
      <c r="HE22" s="213"/>
      <c r="HF22" s="213"/>
      <c r="HG22" s="213"/>
      <c r="HH22" s="213"/>
      <c r="HI22" s="213"/>
      <c r="HJ22" s="213"/>
      <c r="HK22" s="213"/>
      <c r="HL22" s="213"/>
      <c r="HM22" s="213"/>
      <c r="HN22" s="213"/>
      <c r="HO22" s="213"/>
      <c r="HP22" s="213"/>
      <c r="HQ22" s="213"/>
      <c r="HR22" s="213"/>
      <c r="HS22" s="213"/>
      <c r="HT22" s="213"/>
      <c r="HU22" s="213"/>
      <c r="HV22" s="213"/>
      <c r="HW22" s="213"/>
      <c r="HX22" s="213"/>
      <c r="HY22" s="213"/>
      <c r="HZ22" s="213"/>
      <c r="IA22" s="213"/>
      <c r="IB22" s="213"/>
      <c r="IC22" s="213"/>
      <c r="ID22" s="213"/>
      <c r="IE22" s="213"/>
      <c r="IF22" s="213"/>
      <c r="IG22" s="213"/>
      <c r="IH22" s="213"/>
      <c r="II22" s="213"/>
      <c r="IJ22" s="213"/>
    </row>
    <row r="23" spans="1:244" s="240" customFormat="1" ht="13.9" customHeight="1">
      <c r="A23" s="250" t="s">
        <v>44</v>
      </c>
      <c r="B23" s="219"/>
      <c r="C23" s="219"/>
      <c r="D23" s="219" t="s">
        <v>35</v>
      </c>
      <c r="E23" s="219"/>
      <c r="F23" s="219"/>
      <c r="G23" s="219"/>
      <c r="H23" s="219"/>
      <c r="I23" s="219"/>
      <c r="J23" s="219"/>
      <c r="K23" s="219"/>
      <c r="L23" s="219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/>
      <c r="GP23" s="213"/>
      <c r="GQ23" s="213"/>
      <c r="GR23" s="213"/>
      <c r="GS23" s="213"/>
      <c r="GT23" s="213"/>
      <c r="GU23" s="213"/>
      <c r="GV23" s="213"/>
      <c r="GW23" s="213"/>
      <c r="GX23" s="213"/>
      <c r="GY23" s="213"/>
      <c r="GZ23" s="213"/>
      <c r="HA23" s="213"/>
      <c r="HB23" s="213"/>
      <c r="HC23" s="213"/>
      <c r="HD23" s="213"/>
      <c r="HE23" s="213"/>
      <c r="HF23" s="213"/>
      <c r="HG23" s="213"/>
      <c r="HH23" s="213"/>
      <c r="HI23" s="213"/>
      <c r="HJ23" s="213"/>
      <c r="HK23" s="213"/>
      <c r="HL23" s="213"/>
      <c r="HM23" s="213"/>
      <c r="HN23" s="213"/>
      <c r="HO23" s="213"/>
      <c r="HP23" s="213"/>
      <c r="HQ23" s="213"/>
      <c r="HR23" s="213"/>
      <c r="HS23" s="213"/>
      <c r="HT23" s="213"/>
      <c r="HU23" s="213"/>
      <c r="HV23" s="213"/>
      <c r="HW23" s="213"/>
      <c r="HX23" s="213"/>
      <c r="HY23" s="213"/>
      <c r="HZ23" s="213"/>
      <c r="IA23" s="213"/>
      <c r="IB23" s="213"/>
      <c r="IC23" s="213"/>
      <c r="ID23" s="213"/>
      <c r="IE23" s="213"/>
      <c r="IF23" s="213"/>
      <c r="IG23" s="213"/>
      <c r="IH23" s="213"/>
      <c r="II23" s="213"/>
      <c r="IJ23" s="213"/>
    </row>
    <row r="24" spans="1:244" s="240" customFormat="1" ht="13.9" customHeight="1">
      <c r="A24" s="219" t="s">
        <v>45</v>
      </c>
      <c r="B24" s="219"/>
      <c r="C24" s="219"/>
      <c r="D24" s="46" t="s">
        <v>46</v>
      </c>
      <c r="E24" s="219"/>
      <c r="F24" s="219"/>
      <c r="G24" s="219"/>
      <c r="H24" s="219"/>
      <c r="I24" s="219"/>
      <c r="J24" s="219"/>
      <c r="K24" s="219"/>
      <c r="L24" s="219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  <c r="HQ24" s="213"/>
      <c r="HR24" s="213"/>
      <c r="HS24" s="213"/>
      <c r="HT24" s="213"/>
      <c r="HU24" s="213"/>
      <c r="HV24" s="213"/>
      <c r="HW24" s="213"/>
      <c r="HX24" s="213"/>
      <c r="HY24" s="213"/>
      <c r="HZ24" s="213"/>
      <c r="IA24" s="213"/>
      <c r="IB24" s="213"/>
      <c r="IC24" s="213"/>
      <c r="ID24" s="213"/>
      <c r="IE24" s="213"/>
      <c r="IF24" s="213"/>
      <c r="IG24" s="213"/>
      <c r="IH24" s="213"/>
      <c r="II24" s="213"/>
      <c r="IJ24" s="213"/>
    </row>
    <row r="25" spans="1:244" s="240" customFormat="1" ht="13.9" customHeight="1">
      <c r="A25" s="219" t="s">
        <v>47</v>
      </c>
      <c r="B25" s="219"/>
      <c r="C25" s="217"/>
      <c r="D25" s="46" t="s">
        <v>48</v>
      </c>
      <c r="E25" s="217"/>
      <c r="F25" s="217"/>
      <c r="G25" s="217"/>
      <c r="H25" s="217"/>
      <c r="I25" s="217"/>
      <c r="J25" s="217"/>
      <c r="K25" s="217"/>
      <c r="L25" s="217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3"/>
      <c r="GI25" s="213"/>
      <c r="GJ25" s="213"/>
      <c r="GK25" s="213"/>
      <c r="GL25" s="213"/>
      <c r="GM25" s="213"/>
      <c r="GN25" s="213"/>
      <c r="GO25" s="213"/>
      <c r="GP25" s="213"/>
      <c r="GQ25" s="213"/>
      <c r="GR25" s="213"/>
      <c r="GS25" s="213"/>
      <c r="GT25" s="213"/>
      <c r="GU25" s="213"/>
      <c r="GV25" s="213"/>
      <c r="GW25" s="213"/>
      <c r="GX25" s="213"/>
      <c r="GY25" s="213"/>
      <c r="GZ25" s="213"/>
      <c r="HA25" s="213"/>
      <c r="HB25" s="213"/>
      <c r="HC25" s="213"/>
      <c r="HD25" s="213"/>
      <c r="HE25" s="213"/>
      <c r="HF25" s="213"/>
      <c r="HG25" s="213"/>
      <c r="HH25" s="213"/>
      <c r="HI25" s="213"/>
      <c r="HJ25" s="213"/>
      <c r="HK25" s="213"/>
      <c r="HL25" s="213"/>
      <c r="HM25" s="213"/>
      <c r="HN25" s="213"/>
      <c r="HO25" s="213"/>
      <c r="HP25" s="213"/>
      <c r="HQ25" s="213"/>
      <c r="HR25" s="213"/>
      <c r="HS25" s="213"/>
      <c r="HT25" s="213"/>
      <c r="HU25" s="213"/>
      <c r="HV25" s="213"/>
      <c r="HW25" s="213"/>
      <c r="HX25" s="213"/>
      <c r="HY25" s="213"/>
      <c r="HZ25" s="213"/>
      <c r="IA25" s="213"/>
      <c r="IB25" s="213"/>
      <c r="IC25" s="213"/>
      <c r="ID25" s="213"/>
      <c r="IE25" s="213"/>
      <c r="IF25" s="213"/>
      <c r="IG25" s="213"/>
      <c r="IH25" s="213"/>
      <c r="II25" s="213"/>
      <c r="IJ25" s="213"/>
    </row>
    <row r="26" spans="1:244" s="240" customFormat="1" ht="13.9" customHeight="1">
      <c r="A26" s="219" t="s">
        <v>49</v>
      </c>
      <c r="B26" s="219"/>
      <c r="C26" s="217"/>
      <c r="D26" s="46" t="s">
        <v>50</v>
      </c>
      <c r="E26" s="217"/>
      <c r="F26" s="221"/>
      <c r="G26" s="217"/>
      <c r="H26" s="217"/>
      <c r="I26" s="217"/>
      <c r="J26" s="217"/>
      <c r="K26" s="217"/>
      <c r="L26" s="217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3"/>
      <c r="GI26" s="213"/>
      <c r="GJ26" s="213"/>
      <c r="GK26" s="213"/>
      <c r="GL26" s="213"/>
      <c r="GM26" s="213"/>
      <c r="GN26" s="213"/>
      <c r="GO26" s="213"/>
      <c r="GP26" s="213"/>
      <c r="GQ26" s="213"/>
      <c r="GR26" s="213"/>
      <c r="GS26" s="213"/>
      <c r="GT26" s="213"/>
      <c r="GU26" s="213"/>
      <c r="GV26" s="213"/>
      <c r="GW26" s="213"/>
      <c r="GX26" s="213"/>
      <c r="GY26" s="213"/>
      <c r="GZ26" s="213"/>
      <c r="HA26" s="213"/>
      <c r="HB26" s="213"/>
      <c r="HC26" s="213"/>
      <c r="HD26" s="213"/>
      <c r="HE26" s="213"/>
      <c r="HF26" s="213"/>
      <c r="HG26" s="213"/>
      <c r="HH26" s="213"/>
      <c r="HI26" s="213"/>
      <c r="HJ26" s="213"/>
      <c r="HK26" s="213"/>
      <c r="HL26" s="213"/>
      <c r="HM26" s="213"/>
      <c r="HN26" s="213"/>
      <c r="HO26" s="213"/>
      <c r="HP26" s="213"/>
      <c r="HQ26" s="213"/>
      <c r="HR26" s="213"/>
      <c r="HS26" s="213"/>
      <c r="HT26" s="213"/>
      <c r="HU26" s="213"/>
      <c r="HV26" s="213"/>
      <c r="HW26" s="213"/>
      <c r="HX26" s="213"/>
      <c r="HY26" s="213"/>
      <c r="HZ26" s="213"/>
      <c r="IA26" s="213"/>
      <c r="IB26" s="213"/>
      <c r="IC26" s="213"/>
      <c r="ID26" s="213"/>
      <c r="IE26" s="213"/>
      <c r="IF26" s="213"/>
      <c r="IG26" s="213"/>
      <c r="IH26" s="213"/>
      <c r="II26" s="213"/>
      <c r="IJ26" s="213"/>
    </row>
    <row r="27" spans="1:244" s="240" customFormat="1" ht="13.9" customHeight="1">
      <c r="A27" s="219" t="s">
        <v>51</v>
      </c>
      <c r="B27" s="219"/>
      <c r="C27" s="219"/>
      <c r="D27" s="46" t="s">
        <v>52</v>
      </c>
      <c r="E27" s="219"/>
      <c r="F27" s="222"/>
      <c r="G27" s="219"/>
      <c r="H27" s="219"/>
      <c r="I27" s="219"/>
      <c r="J27" s="219"/>
      <c r="K27" s="219"/>
      <c r="L27" s="219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3"/>
      <c r="GI27" s="213"/>
      <c r="GJ27" s="213"/>
      <c r="GK27" s="213"/>
      <c r="GL27" s="213"/>
      <c r="GM27" s="213"/>
      <c r="GN27" s="213"/>
      <c r="GO27" s="213"/>
      <c r="GP27" s="213"/>
      <c r="GQ27" s="213"/>
      <c r="GR27" s="213"/>
      <c r="GS27" s="213"/>
      <c r="GT27" s="213"/>
      <c r="GU27" s="213"/>
      <c r="GV27" s="213"/>
      <c r="GW27" s="213"/>
      <c r="GX27" s="213"/>
      <c r="GY27" s="213"/>
      <c r="GZ27" s="213"/>
      <c r="HA27" s="213"/>
      <c r="HB27" s="213"/>
      <c r="HC27" s="213"/>
      <c r="HD27" s="213"/>
      <c r="HE27" s="213"/>
      <c r="HF27" s="213"/>
      <c r="HG27" s="213"/>
      <c r="HH27" s="213"/>
      <c r="HI27" s="213"/>
      <c r="HJ27" s="213"/>
      <c r="HK27" s="213"/>
      <c r="HL27" s="213"/>
      <c r="HM27" s="213"/>
      <c r="HN27" s="213"/>
      <c r="HO27" s="213"/>
      <c r="HP27" s="213"/>
      <c r="HQ27" s="213"/>
      <c r="HR27" s="213"/>
      <c r="HS27" s="213"/>
      <c r="HT27" s="213"/>
      <c r="HU27" s="213"/>
      <c r="HV27" s="213"/>
      <c r="HW27" s="213"/>
      <c r="HX27" s="213"/>
      <c r="HY27" s="213"/>
      <c r="HZ27" s="213"/>
      <c r="IA27" s="213"/>
      <c r="IB27" s="213"/>
      <c r="IC27" s="213"/>
      <c r="ID27" s="213"/>
      <c r="IE27" s="213"/>
      <c r="IF27" s="213"/>
      <c r="IG27" s="213"/>
      <c r="IH27" s="213"/>
      <c r="II27" s="213"/>
      <c r="IJ27" s="213"/>
    </row>
    <row r="28" spans="1:244" s="240" customFormat="1" ht="13.9" customHeight="1">
      <c r="A28" s="219" t="s">
        <v>53</v>
      </c>
      <c r="B28" s="222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3"/>
      <c r="GI28" s="213"/>
      <c r="GJ28" s="213"/>
      <c r="GK28" s="213"/>
      <c r="GL28" s="213"/>
      <c r="GM28" s="213"/>
      <c r="GN28" s="213"/>
      <c r="GO28" s="213"/>
      <c r="GP28" s="213"/>
      <c r="GQ28" s="213"/>
      <c r="GR28" s="213"/>
      <c r="GS28" s="213"/>
      <c r="GT28" s="213"/>
      <c r="GU28" s="213"/>
      <c r="GV28" s="213"/>
      <c r="GW28" s="213"/>
      <c r="GX28" s="213"/>
      <c r="GY28" s="213"/>
      <c r="GZ28" s="213"/>
      <c r="HA28" s="213"/>
      <c r="HB28" s="213"/>
      <c r="HC28" s="213"/>
      <c r="HD28" s="213"/>
      <c r="HE28" s="213"/>
      <c r="HF28" s="213"/>
      <c r="HG28" s="213"/>
      <c r="HH28" s="213"/>
      <c r="HI28" s="213"/>
      <c r="HJ28" s="213"/>
      <c r="HK28" s="213"/>
      <c r="HL28" s="213"/>
      <c r="HM28" s="213"/>
      <c r="HN28" s="213"/>
      <c r="HO28" s="213"/>
      <c r="HP28" s="213"/>
      <c r="HQ28" s="213"/>
      <c r="HR28" s="213"/>
      <c r="HS28" s="213"/>
      <c r="HT28" s="213"/>
      <c r="HU28" s="213"/>
      <c r="HV28" s="213"/>
      <c r="HW28" s="213"/>
      <c r="HX28" s="213"/>
      <c r="HY28" s="213"/>
      <c r="HZ28" s="213"/>
      <c r="IA28" s="213"/>
      <c r="IB28" s="213"/>
      <c r="IC28" s="213"/>
      <c r="ID28" s="213"/>
      <c r="IE28" s="213"/>
      <c r="IF28" s="213"/>
      <c r="IG28" s="213"/>
      <c r="IH28" s="213"/>
      <c r="II28" s="213"/>
      <c r="IJ28" s="213"/>
    </row>
    <row r="29" spans="1:244" s="240" customFormat="1" ht="15">
      <c r="A29" s="242"/>
      <c r="B29" s="242"/>
      <c r="C29" s="239"/>
      <c r="D29" s="239"/>
      <c r="E29" s="239"/>
      <c r="F29" s="242"/>
      <c r="G29" s="239"/>
      <c r="H29" s="239"/>
      <c r="I29" s="239"/>
      <c r="J29" s="239"/>
      <c r="K29" s="239"/>
      <c r="L29" s="239"/>
    </row>
    <row r="30" spans="1:244" s="240" customFormat="1">
      <c r="A30" s="237"/>
      <c r="B30" s="237"/>
      <c r="F30" s="237"/>
    </row>
    <row r="31" spans="1:244" s="240" customFormat="1">
      <c r="A31" s="237"/>
      <c r="B31" s="237"/>
      <c r="F31" s="237"/>
    </row>
    <row r="32" spans="1:244" s="240" customFormat="1">
      <c r="A32" s="237"/>
      <c r="B32" s="237"/>
      <c r="F32" s="237"/>
    </row>
    <row r="33" spans="1:12" s="240" customFormat="1">
      <c r="A33" s="237"/>
      <c r="B33" s="237"/>
    </row>
    <row r="34" spans="1:12" s="240" customFormat="1">
      <c r="A34" s="237"/>
      <c r="B34" s="237"/>
      <c r="C34" s="243"/>
    </row>
    <row r="35" spans="1:12" s="240" customFormat="1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</row>
    <row r="36" spans="1:12" s="240" customFormat="1">
      <c r="A36" s="45"/>
      <c r="B36" s="45"/>
      <c r="C36" s="29"/>
      <c r="D36" s="29"/>
      <c r="E36" s="45"/>
      <c r="F36" s="45"/>
      <c r="G36" s="249"/>
    </row>
    <row r="37" spans="1:12" s="240" customFormat="1">
      <c r="A37" s="45"/>
      <c r="B37" s="45"/>
      <c r="C37" s="29"/>
      <c r="D37" s="29"/>
      <c r="E37" s="45"/>
      <c r="F37" s="45"/>
      <c r="G37" s="249"/>
    </row>
    <row r="38" spans="1:12" s="44" customFormat="1">
      <c r="A38" s="45"/>
      <c r="B38" s="45"/>
      <c r="C38" s="29"/>
      <c r="D38" s="29"/>
      <c r="E38" s="45"/>
      <c r="F38" s="45"/>
      <c r="G38" s="45"/>
    </row>
    <row r="39" spans="1:12" s="44" customFormat="1" ht="9.1999999999999993" customHeight="1">
      <c r="A39" s="45"/>
      <c r="B39" s="45"/>
      <c r="C39" s="29"/>
      <c r="D39" s="29"/>
      <c r="E39" s="45"/>
      <c r="F39" s="45"/>
      <c r="G39" s="45"/>
    </row>
    <row r="40" spans="1:12" s="44" customFormat="1" ht="9.1999999999999993" customHeight="1">
      <c r="A40" s="45"/>
      <c r="B40" s="45"/>
      <c r="C40" s="29"/>
      <c r="D40" s="29"/>
      <c r="E40" s="45"/>
      <c r="F40" s="45"/>
      <c r="G40" s="45"/>
    </row>
    <row r="41" spans="1:12" s="44" customFormat="1" ht="9.1999999999999993" customHeight="1">
      <c r="A41" s="45"/>
      <c r="B41" s="45"/>
      <c r="C41" s="29"/>
      <c r="D41" s="29"/>
      <c r="E41" s="45"/>
      <c r="F41" s="45"/>
      <c r="G41" s="45"/>
    </row>
    <row r="42" spans="1:12" s="44" customFormat="1" ht="9.1999999999999993" customHeight="1">
      <c r="A42" s="45"/>
      <c r="B42" s="45"/>
      <c r="C42" s="29"/>
      <c r="D42" s="29"/>
      <c r="E42" s="45"/>
      <c r="F42" s="45"/>
      <c r="G42" s="45"/>
    </row>
    <row r="43" spans="1:12" s="44" customFormat="1" ht="9.1999999999999993" customHeight="1">
      <c r="A43" s="45"/>
      <c r="B43" s="45"/>
      <c r="C43" s="29"/>
      <c r="D43" s="29"/>
      <c r="E43" s="45"/>
      <c r="F43" s="45"/>
      <c r="G43" s="45"/>
    </row>
    <row r="44" spans="1:12" s="44" customFormat="1" ht="9.1999999999999993" customHeight="1">
      <c r="A44" s="45"/>
      <c r="B44" s="45"/>
      <c r="C44" s="29"/>
      <c r="D44" s="29"/>
      <c r="E44" s="45"/>
      <c r="F44" s="45"/>
      <c r="G44" s="45"/>
    </row>
    <row r="45" spans="1:12" s="44" customFormat="1" ht="9.1999999999999993" customHeight="1">
      <c r="A45" s="45"/>
      <c r="B45" s="45"/>
      <c r="C45" s="29"/>
      <c r="D45" s="29"/>
      <c r="E45" s="45"/>
      <c r="F45" s="45"/>
      <c r="G45" s="45"/>
    </row>
    <row r="46" spans="1:12" s="44" customFormat="1" ht="9.1999999999999993" customHeight="1">
      <c r="A46" s="45"/>
      <c r="B46" s="45"/>
      <c r="C46" s="29"/>
      <c r="D46" s="29"/>
      <c r="E46" s="45"/>
      <c r="F46" s="45"/>
      <c r="G46" s="45"/>
    </row>
    <row r="47" spans="1:12" s="44" customFormat="1" ht="9.1999999999999993" customHeight="1">
      <c r="A47" s="45"/>
      <c r="B47" s="45"/>
      <c r="C47" s="29"/>
      <c r="D47" s="29"/>
      <c r="E47" s="45"/>
      <c r="F47" s="45"/>
      <c r="G47" s="45"/>
    </row>
    <row r="48" spans="1:12" s="44" customFormat="1" ht="9.1999999999999993" customHeight="1">
      <c r="A48" s="45"/>
      <c r="B48" s="45"/>
      <c r="C48" s="29"/>
      <c r="D48" s="29"/>
      <c r="E48" s="45"/>
      <c r="F48" s="45"/>
      <c r="G48" s="45"/>
    </row>
    <row r="49" spans="1:244" s="44" customFormat="1" ht="9.1999999999999993" customHeight="1">
      <c r="A49" s="45"/>
      <c r="B49" s="45"/>
      <c r="C49" s="29"/>
      <c r="D49" s="29"/>
      <c r="E49" s="45"/>
      <c r="F49" s="45"/>
      <c r="G49" s="45"/>
    </row>
    <row r="50" spans="1:244" s="44" customFormat="1" ht="9.1999999999999993" customHeight="1">
      <c r="A50" s="45"/>
      <c r="B50" s="45"/>
      <c r="C50" s="29"/>
      <c r="D50" s="29"/>
      <c r="E50" s="45"/>
      <c r="F50" s="45"/>
      <c r="G50" s="45"/>
    </row>
    <row r="51" spans="1:244" ht="10.5" customHeight="1"/>
    <row r="52" spans="1:244" ht="10.5" customHeight="1">
      <c r="H52" s="241" t="s">
        <v>228</v>
      </c>
      <c r="I52" s="241" t="s">
        <v>228</v>
      </c>
      <c r="J52" s="241" t="s">
        <v>228</v>
      </c>
      <c r="K52" s="241" t="s">
        <v>228</v>
      </c>
      <c r="L52" s="241" t="s">
        <v>228</v>
      </c>
      <c r="M52" s="241" t="s">
        <v>228</v>
      </c>
      <c r="N52" s="241" t="s">
        <v>228</v>
      </c>
      <c r="O52" s="241" t="s">
        <v>228</v>
      </c>
      <c r="P52" s="241" t="s">
        <v>228</v>
      </c>
      <c r="Q52" s="241" t="s">
        <v>228</v>
      </c>
      <c r="R52" s="241" t="s">
        <v>228</v>
      </c>
      <c r="S52" s="241" t="s">
        <v>228</v>
      </c>
      <c r="T52" s="241" t="s">
        <v>228</v>
      </c>
      <c r="U52" s="241" t="s">
        <v>228</v>
      </c>
      <c r="V52" s="241" t="s">
        <v>228</v>
      </c>
      <c r="W52" s="241" t="s">
        <v>228</v>
      </c>
      <c r="X52" s="241" t="s">
        <v>228</v>
      </c>
      <c r="Y52" s="241" t="s">
        <v>228</v>
      </c>
      <c r="Z52" s="241" t="s">
        <v>228</v>
      </c>
      <c r="AA52" s="241" t="s">
        <v>228</v>
      </c>
      <c r="AB52" s="241" t="s">
        <v>228</v>
      </c>
      <c r="AC52" s="241" t="s">
        <v>228</v>
      </c>
      <c r="AD52" s="241" t="s">
        <v>228</v>
      </c>
      <c r="AE52" s="241" t="s">
        <v>228</v>
      </c>
      <c r="AF52" s="241" t="s">
        <v>228</v>
      </c>
      <c r="AG52" s="241" t="s">
        <v>228</v>
      </c>
      <c r="AH52" s="241" t="s">
        <v>228</v>
      </c>
      <c r="AI52" s="241" t="s">
        <v>228</v>
      </c>
      <c r="AJ52" s="241" t="s">
        <v>228</v>
      </c>
      <c r="AK52" s="241" t="s">
        <v>228</v>
      </c>
      <c r="AL52" s="241" t="s">
        <v>228</v>
      </c>
      <c r="AM52" s="241" t="s">
        <v>228</v>
      </c>
      <c r="AN52" s="241" t="s">
        <v>228</v>
      </c>
      <c r="AO52" s="241" t="s">
        <v>228</v>
      </c>
      <c r="AP52" s="241" t="s">
        <v>228</v>
      </c>
      <c r="AQ52" s="241" t="s">
        <v>228</v>
      </c>
      <c r="AR52" s="241" t="s">
        <v>228</v>
      </c>
      <c r="AS52" s="241" t="s">
        <v>228</v>
      </c>
      <c r="AT52" s="241" t="s">
        <v>228</v>
      </c>
      <c r="AU52" s="241" t="s">
        <v>228</v>
      </c>
      <c r="AV52" s="241" t="s">
        <v>228</v>
      </c>
      <c r="AW52" s="241" t="s">
        <v>228</v>
      </c>
      <c r="AX52" s="241" t="s">
        <v>228</v>
      </c>
      <c r="AY52" s="241" t="s">
        <v>228</v>
      </c>
      <c r="AZ52" s="241" t="s">
        <v>228</v>
      </c>
      <c r="BA52" s="241" t="s">
        <v>228</v>
      </c>
      <c r="BB52" s="241" t="s">
        <v>228</v>
      </c>
      <c r="BC52" s="241" t="s">
        <v>228</v>
      </c>
      <c r="BD52" s="241" t="s">
        <v>228</v>
      </c>
      <c r="BE52" s="241" t="s">
        <v>228</v>
      </c>
      <c r="BF52" s="241" t="s">
        <v>228</v>
      </c>
      <c r="BG52" s="241" t="s">
        <v>228</v>
      </c>
      <c r="BH52" s="241" t="s">
        <v>228</v>
      </c>
      <c r="BI52" s="241" t="s">
        <v>228</v>
      </c>
      <c r="BJ52" s="241" t="s">
        <v>228</v>
      </c>
      <c r="BK52" s="241" t="s">
        <v>228</v>
      </c>
      <c r="BL52" s="241" t="s">
        <v>228</v>
      </c>
      <c r="BM52" s="241" t="s">
        <v>228</v>
      </c>
      <c r="BN52" s="241" t="s">
        <v>228</v>
      </c>
      <c r="BO52" s="241" t="s">
        <v>228</v>
      </c>
      <c r="BP52" s="241" t="s">
        <v>228</v>
      </c>
      <c r="BQ52" s="241" t="s">
        <v>228</v>
      </c>
      <c r="BR52" s="241" t="s">
        <v>228</v>
      </c>
      <c r="BS52" s="241" t="s">
        <v>228</v>
      </c>
      <c r="BT52" s="241" t="s">
        <v>228</v>
      </c>
      <c r="BU52" s="241" t="s">
        <v>228</v>
      </c>
      <c r="BV52" s="241" t="s">
        <v>228</v>
      </c>
      <c r="BW52" s="241" t="s">
        <v>228</v>
      </c>
      <c r="BX52" s="241" t="s">
        <v>228</v>
      </c>
      <c r="BY52" s="241" t="s">
        <v>228</v>
      </c>
      <c r="BZ52" s="241" t="s">
        <v>228</v>
      </c>
      <c r="CA52" s="241" t="s">
        <v>228</v>
      </c>
      <c r="CB52" s="241" t="s">
        <v>228</v>
      </c>
      <c r="CC52" s="241" t="s">
        <v>228</v>
      </c>
      <c r="CD52" s="241" t="s">
        <v>228</v>
      </c>
      <c r="CE52" s="241" t="s">
        <v>228</v>
      </c>
      <c r="CF52" s="241" t="s">
        <v>228</v>
      </c>
      <c r="CG52" s="241" t="s">
        <v>228</v>
      </c>
      <c r="CH52" s="241" t="s">
        <v>228</v>
      </c>
      <c r="CI52" s="241" t="s">
        <v>228</v>
      </c>
      <c r="CJ52" s="241" t="s">
        <v>228</v>
      </c>
      <c r="CK52" s="241" t="s">
        <v>228</v>
      </c>
      <c r="CL52" s="241" t="s">
        <v>228</v>
      </c>
      <c r="CM52" s="241" t="s">
        <v>228</v>
      </c>
      <c r="CN52" s="241" t="s">
        <v>228</v>
      </c>
      <c r="CO52" s="241" t="s">
        <v>228</v>
      </c>
      <c r="CP52" s="241" t="s">
        <v>228</v>
      </c>
      <c r="CQ52" s="241" t="s">
        <v>228</v>
      </c>
      <c r="CR52" s="241" t="s">
        <v>228</v>
      </c>
      <c r="CS52" s="241" t="s">
        <v>228</v>
      </c>
      <c r="CT52" s="241" t="s">
        <v>228</v>
      </c>
      <c r="CU52" s="241" t="s">
        <v>228</v>
      </c>
      <c r="CV52" s="241" t="s">
        <v>228</v>
      </c>
      <c r="CW52" s="241" t="s">
        <v>228</v>
      </c>
      <c r="CX52" s="241" t="s">
        <v>228</v>
      </c>
      <c r="CY52" s="241" t="s">
        <v>228</v>
      </c>
      <c r="CZ52" s="241" t="s">
        <v>228</v>
      </c>
      <c r="DA52" s="241" t="s">
        <v>228</v>
      </c>
      <c r="DB52" s="241" t="s">
        <v>228</v>
      </c>
      <c r="DC52" s="241" t="s">
        <v>228</v>
      </c>
      <c r="DD52" s="241" t="s">
        <v>228</v>
      </c>
      <c r="DE52" s="241" t="s">
        <v>228</v>
      </c>
      <c r="DF52" s="241" t="s">
        <v>228</v>
      </c>
      <c r="DG52" s="241" t="s">
        <v>228</v>
      </c>
      <c r="DH52" s="241" t="s">
        <v>228</v>
      </c>
      <c r="DI52" s="241" t="s">
        <v>228</v>
      </c>
      <c r="DJ52" s="241" t="s">
        <v>228</v>
      </c>
      <c r="DK52" s="241" t="s">
        <v>228</v>
      </c>
      <c r="DL52" s="241" t="s">
        <v>228</v>
      </c>
      <c r="DM52" s="241" t="s">
        <v>228</v>
      </c>
      <c r="DN52" s="241" t="s">
        <v>228</v>
      </c>
      <c r="DO52" s="241" t="s">
        <v>228</v>
      </c>
      <c r="DP52" s="241" t="s">
        <v>228</v>
      </c>
      <c r="DQ52" s="241" t="s">
        <v>228</v>
      </c>
      <c r="DR52" s="241" t="s">
        <v>228</v>
      </c>
      <c r="DS52" s="241" t="s">
        <v>228</v>
      </c>
      <c r="DT52" s="241" t="s">
        <v>228</v>
      </c>
      <c r="DU52" s="241" t="s">
        <v>228</v>
      </c>
      <c r="DV52" s="241" t="s">
        <v>228</v>
      </c>
      <c r="DW52" s="241" t="s">
        <v>228</v>
      </c>
      <c r="DX52" s="241" t="s">
        <v>228</v>
      </c>
      <c r="DY52" s="241" t="s">
        <v>228</v>
      </c>
      <c r="DZ52" s="241" t="s">
        <v>228</v>
      </c>
      <c r="EA52" s="241" t="s">
        <v>228</v>
      </c>
      <c r="EB52" s="241" t="s">
        <v>228</v>
      </c>
      <c r="EC52" s="241" t="s">
        <v>228</v>
      </c>
      <c r="ED52" s="241" t="s">
        <v>228</v>
      </c>
      <c r="EE52" s="241" t="s">
        <v>228</v>
      </c>
      <c r="EF52" s="241" t="s">
        <v>228</v>
      </c>
      <c r="EG52" s="241" t="s">
        <v>228</v>
      </c>
      <c r="EH52" s="241" t="s">
        <v>228</v>
      </c>
      <c r="EI52" s="241" t="s">
        <v>228</v>
      </c>
      <c r="EJ52" s="241" t="s">
        <v>228</v>
      </c>
      <c r="EK52" s="241" t="s">
        <v>228</v>
      </c>
      <c r="EL52" s="241" t="s">
        <v>228</v>
      </c>
      <c r="EM52" s="241" t="s">
        <v>228</v>
      </c>
      <c r="EN52" s="241" t="s">
        <v>228</v>
      </c>
      <c r="EO52" s="241" t="s">
        <v>228</v>
      </c>
      <c r="EP52" s="241" t="s">
        <v>228</v>
      </c>
      <c r="EQ52" s="241" t="s">
        <v>228</v>
      </c>
      <c r="ER52" s="241" t="s">
        <v>228</v>
      </c>
      <c r="ES52" s="241" t="s">
        <v>228</v>
      </c>
      <c r="ET52" s="241" t="s">
        <v>228</v>
      </c>
      <c r="EU52" s="241" t="s">
        <v>228</v>
      </c>
      <c r="EV52" s="241" t="s">
        <v>228</v>
      </c>
      <c r="EW52" s="241" t="s">
        <v>228</v>
      </c>
      <c r="EX52" s="241" t="s">
        <v>228</v>
      </c>
      <c r="EY52" s="241" t="s">
        <v>228</v>
      </c>
      <c r="EZ52" s="241" t="s">
        <v>228</v>
      </c>
      <c r="FA52" s="241" t="s">
        <v>228</v>
      </c>
      <c r="FB52" s="241" t="s">
        <v>228</v>
      </c>
      <c r="FC52" s="241" t="s">
        <v>228</v>
      </c>
      <c r="FD52" s="241" t="s">
        <v>228</v>
      </c>
      <c r="FE52" s="241" t="s">
        <v>228</v>
      </c>
      <c r="FF52" s="241" t="s">
        <v>228</v>
      </c>
      <c r="FG52" s="241" t="s">
        <v>228</v>
      </c>
      <c r="FH52" s="241" t="s">
        <v>228</v>
      </c>
      <c r="FI52" s="241" t="s">
        <v>228</v>
      </c>
      <c r="FJ52" s="241" t="s">
        <v>228</v>
      </c>
      <c r="FK52" s="241" t="s">
        <v>228</v>
      </c>
      <c r="FL52" s="241" t="s">
        <v>228</v>
      </c>
      <c r="FM52" s="241" t="s">
        <v>228</v>
      </c>
      <c r="FN52" s="241" t="s">
        <v>228</v>
      </c>
      <c r="FO52" s="241" t="s">
        <v>228</v>
      </c>
      <c r="FP52" s="241" t="s">
        <v>228</v>
      </c>
      <c r="FQ52" s="241" t="s">
        <v>228</v>
      </c>
      <c r="FR52" s="241" t="s">
        <v>228</v>
      </c>
      <c r="FS52" s="241" t="s">
        <v>228</v>
      </c>
      <c r="FT52" s="241" t="s">
        <v>228</v>
      </c>
      <c r="FU52" s="241" t="s">
        <v>228</v>
      </c>
      <c r="FV52" s="241" t="s">
        <v>228</v>
      </c>
      <c r="FW52" s="241" t="s">
        <v>228</v>
      </c>
      <c r="FX52" s="241" t="s">
        <v>228</v>
      </c>
      <c r="FY52" s="241" t="s">
        <v>228</v>
      </c>
      <c r="FZ52" s="241" t="s">
        <v>228</v>
      </c>
      <c r="GA52" s="241" t="s">
        <v>228</v>
      </c>
      <c r="GB52" s="241" t="s">
        <v>228</v>
      </c>
      <c r="GC52" s="241" t="s">
        <v>228</v>
      </c>
      <c r="GD52" s="241" t="s">
        <v>228</v>
      </c>
      <c r="GE52" s="241" t="s">
        <v>228</v>
      </c>
      <c r="GF52" s="241" t="s">
        <v>228</v>
      </c>
      <c r="GG52" s="241" t="s">
        <v>228</v>
      </c>
      <c r="GH52" s="241" t="s">
        <v>228</v>
      </c>
      <c r="GI52" s="241" t="s">
        <v>228</v>
      </c>
      <c r="GJ52" s="241" t="s">
        <v>228</v>
      </c>
      <c r="GK52" s="241" t="s">
        <v>228</v>
      </c>
      <c r="GL52" s="241" t="s">
        <v>228</v>
      </c>
      <c r="GM52" s="241" t="s">
        <v>228</v>
      </c>
      <c r="GN52" s="241" t="s">
        <v>228</v>
      </c>
      <c r="GO52" s="241" t="s">
        <v>228</v>
      </c>
      <c r="GP52" s="241" t="s">
        <v>228</v>
      </c>
      <c r="GQ52" s="241" t="s">
        <v>228</v>
      </c>
      <c r="GR52" s="241" t="s">
        <v>228</v>
      </c>
      <c r="GS52" s="241" t="s">
        <v>228</v>
      </c>
      <c r="GT52" s="241" t="s">
        <v>228</v>
      </c>
      <c r="GU52" s="241" t="s">
        <v>228</v>
      </c>
      <c r="GV52" s="241" t="s">
        <v>228</v>
      </c>
      <c r="GW52" s="241" t="s">
        <v>228</v>
      </c>
      <c r="GX52" s="241" t="s">
        <v>228</v>
      </c>
      <c r="GY52" s="241" t="s">
        <v>228</v>
      </c>
      <c r="GZ52" s="241" t="s">
        <v>228</v>
      </c>
      <c r="HA52" s="241" t="s">
        <v>228</v>
      </c>
      <c r="HB52" s="241" t="s">
        <v>228</v>
      </c>
      <c r="HC52" s="241" t="s">
        <v>228</v>
      </c>
      <c r="HD52" s="241" t="s">
        <v>228</v>
      </c>
      <c r="HE52" s="241" t="s">
        <v>228</v>
      </c>
      <c r="HF52" s="241" t="s">
        <v>228</v>
      </c>
      <c r="HG52" s="241" t="s">
        <v>228</v>
      </c>
      <c r="HH52" s="241" t="s">
        <v>228</v>
      </c>
      <c r="HI52" s="241" t="s">
        <v>228</v>
      </c>
      <c r="HJ52" s="241" t="s">
        <v>228</v>
      </c>
      <c r="HK52" s="241" t="s">
        <v>228</v>
      </c>
      <c r="HL52" s="241" t="s">
        <v>228</v>
      </c>
      <c r="HM52" s="241" t="s">
        <v>228</v>
      </c>
      <c r="HN52" s="241" t="s">
        <v>228</v>
      </c>
      <c r="HO52" s="241" t="s">
        <v>228</v>
      </c>
      <c r="HP52" s="241" t="s">
        <v>228</v>
      </c>
      <c r="HQ52" s="241" t="s">
        <v>228</v>
      </c>
      <c r="HR52" s="241" t="s">
        <v>228</v>
      </c>
      <c r="HS52" s="241" t="s">
        <v>228</v>
      </c>
      <c r="HT52" s="241" t="s">
        <v>228</v>
      </c>
      <c r="HU52" s="241" t="s">
        <v>228</v>
      </c>
      <c r="HV52" s="241" t="s">
        <v>228</v>
      </c>
      <c r="HW52" s="241" t="s">
        <v>228</v>
      </c>
      <c r="HX52" s="241" t="s">
        <v>228</v>
      </c>
      <c r="HY52" s="241" t="s">
        <v>228</v>
      </c>
      <c r="HZ52" s="241" t="s">
        <v>228</v>
      </c>
      <c r="IA52" s="241" t="s">
        <v>228</v>
      </c>
      <c r="IB52" s="241" t="s">
        <v>228</v>
      </c>
      <c r="IC52" s="241" t="s">
        <v>228</v>
      </c>
      <c r="ID52" s="241" t="s">
        <v>228</v>
      </c>
      <c r="IE52" s="241" t="s">
        <v>228</v>
      </c>
      <c r="IF52" s="241" t="s">
        <v>228</v>
      </c>
      <c r="IG52" s="241" t="s">
        <v>228</v>
      </c>
      <c r="IH52" s="241" t="s">
        <v>228</v>
      </c>
      <c r="II52" s="241" t="s">
        <v>228</v>
      </c>
      <c r="IJ52" s="241" t="s">
        <v>228</v>
      </c>
    </row>
    <row r="53" spans="1:244" ht="12" customHeight="1"/>
  </sheetData>
  <mergeCells count="1">
    <mergeCell ref="D3:F3"/>
  </mergeCells>
  <hyperlinks>
    <hyperlink ref="A13" r:id="rId1" xr:uid="{98AE6044-FDD1-4FD3-A61E-4C937288BDBF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C026-E4A7-4710-B048-D12A1848A7D1}">
  <dimension ref="A1:L45"/>
  <sheetViews>
    <sheetView topLeftCell="A12" workbookViewId="0">
      <selection activeCell="A25" sqref="A25"/>
    </sheetView>
  </sheetViews>
  <sheetFormatPr defaultColWidth="9" defaultRowHeight="12.6"/>
  <cols>
    <col min="1" max="1" width="27.109375" style="25" customWidth="1"/>
    <col min="2" max="2" width="13.44140625" style="25" customWidth="1"/>
    <col min="3" max="4" width="7.44140625" style="26" customWidth="1"/>
    <col min="5" max="5" width="23.5546875" style="14" customWidth="1"/>
    <col min="6" max="6" width="13.33203125" style="25" customWidth="1"/>
    <col min="7" max="7" width="7.77734375" style="25" customWidth="1"/>
    <col min="8" max="8" width="7.77734375" style="14" customWidth="1"/>
    <col min="9" max="12" width="7.77734375" style="25" customWidth="1"/>
    <col min="13" max="16384" width="9" style="25"/>
  </cols>
  <sheetData>
    <row r="1" spans="1:12" s="64" customFormat="1" ht="56.25" customHeight="1">
      <c r="A1" s="18"/>
      <c r="B1" s="18"/>
      <c r="C1" s="53"/>
      <c r="D1" s="263" t="s">
        <v>0</v>
      </c>
      <c r="E1" s="263"/>
      <c r="F1" s="263"/>
      <c r="G1" s="263"/>
      <c r="H1" s="263"/>
    </row>
    <row r="2" spans="1:12" s="64" customFormat="1" ht="18" customHeight="1">
      <c r="A2" s="3"/>
      <c r="B2" s="3"/>
      <c r="C2" s="65"/>
      <c r="D2" s="264" t="s">
        <v>229</v>
      </c>
      <c r="E2" s="264"/>
      <c r="F2" s="264"/>
      <c r="G2" s="264"/>
      <c r="H2" s="264"/>
    </row>
    <row r="3" spans="1:12" s="64" customFormat="1" ht="15">
      <c r="A3" s="3"/>
      <c r="B3" s="3"/>
      <c r="C3" s="65"/>
      <c r="D3" s="265" t="s">
        <v>230</v>
      </c>
      <c r="E3" s="265"/>
      <c r="F3" s="265"/>
      <c r="G3" s="265"/>
      <c r="H3" s="265"/>
    </row>
    <row r="4" spans="1:12" s="64" customFormat="1" ht="15">
      <c r="A4" s="16" t="s">
        <v>3</v>
      </c>
      <c r="B4" s="16"/>
      <c r="C4" s="53"/>
      <c r="D4" s="61"/>
      <c r="E4" s="52" t="s">
        <v>231</v>
      </c>
      <c r="F4" s="16"/>
      <c r="G4" s="52"/>
    </row>
    <row r="5" spans="1:12" s="22" customFormat="1" ht="14.25" customHeight="1">
      <c r="A5" s="17"/>
      <c r="B5" s="17"/>
      <c r="C5" s="43"/>
      <c r="D5" s="43"/>
      <c r="F5" s="17"/>
    </row>
    <row r="6" spans="1:12" s="13" customFormat="1" ht="24.95" customHeight="1">
      <c r="A6" s="47" t="s">
        <v>232</v>
      </c>
      <c r="B6" s="47"/>
      <c r="C6" s="47" t="s">
        <v>5</v>
      </c>
      <c r="D6" s="47" t="s">
        <v>233</v>
      </c>
      <c r="E6" s="235" t="s">
        <v>128</v>
      </c>
      <c r="F6" s="47"/>
      <c r="G6" s="47" t="s">
        <v>7</v>
      </c>
      <c r="H6" s="47" t="s">
        <v>234</v>
      </c>
      <c r="I6" s="47" t="s">
        <v>235</v>
      </c>
      <c r="J6" s="47" t="s">
        <v>236</v>
      </c>
      <c r="K6" s="47" t="s">
        <v>216</v>
      </c>
      <c r="L6" s="47" t="s">
        <v>217</v>
      </c>
    </row>
    <row r="7" spans="1:12" s="13" customFormat="1" ht="34.5" customHeight="1">
      <c r="A7" s="47" t="s">
        <v>10</v>
      </c>
      <c r="B7" s="47" t="s">
        <v>11</v>
      </c>
      <c r="C7" s="47" t="s">
        <v>12</v>
      </c>
      <c r="D7" s="47" t="s">
        <v>13</v>
      </c>
      <c r="E7" s="47" t="s">
        <v>10</v>
      </c>
      <c r="F7" s="47" t="s">
        <v>11</v>
      </c>
      <c r="G7" s="47" t="s">
        <v>12</v>
      </c>
      <c r="H7" s="47" t="s">
        <v>13</v>
      </c>
      <c r="I7" s="47" t="s">
        <v>13</v>
      </c>
      <c r="J7" s="47" t="s">
        <v>13</v>
      </c>
      <c r="K7" s="47" t="s">
        <v>13</v>
      </c>
      <c r="L7" s="47" t="s">
        <v>13</v>
      </c>
    </row>
    <row r="8" spans="1:12" s="16" customFormat="1" ht="24.95" customHeight="1">
      <c r="A8" s="206" t="s">
        <v>14</v>
      </c>
      <c r="B8" s="228" t="s">
        <v>15</v>
      </c>
      <c r="C8" s="206">
        <v>45704</v>
      </c>
      <c r="D8" s="206">
        <f t="shared" ref="D8:D15" si="0">C8+3</f>
        <v>45707</v>
      </c>
      <c r="E8" s="206" t="s">
        <v>237</v>
      </c>
      <c r="F8" s="206" t="s">
        <v>238</v>
      </c>
      <c r="G8" s="236">
        <v>45710</v>
      </c>
      <c r="H8" s="206">
        <f>+G8+5</f>
        <v>45715</v>
      </c>
      <c r="I8" s="206">
        <f>+G8+6</f>
        <v>45716</v>
      </c>
      <c r="J8" s="206">
        <f>+G8+7</f>
        <v>45717</v>
      </c>
      <c r="K8" s="206">
        <f>+G8+8</f>
        <v>45718</v>
      </c>
      <c r="L8" s="206">
        <f>+G8+8</f>
        <v>45718</v>
      </c>
    </row>
    <row r="9" spans="1:12" s="16" customFormat="1" ht="24.95" customHeight="1">
      <c r="A9" s="206" t="s">
        <v>16</v>
      </c>
      <c r="B9" s="228" t="s">
        <v>17</v>
      </c>
      <c r="C9" s="206">
        <f>C8+7</f>
        <v>45711</v>
      </c>
      <c r="D9" s="206">
        <f t="shared" si="0"/>
        <v>45714</v>
      </c>
      <c r="E9" s="206" t="s">
        <v>239</v>
      </c>
      <c r="F9" s="206" t="s">
        <v>240</v>
      </c>
      <c r="G9" s="206">
        <f t="shared" ref="G9:L9" si="1">G8+7</f>
        <v>45717</v>
      </c>
      <c r="H9" s="206">
        <f t="shared" si="1"/>
        <v>45722</v>
      </c>
      <c r="I9" s="206">
        <f t="shared" si="1"/>
        <v>45723</v>
      </c>
      <c r="J9" s="206">
        <f t="shared" si="1"/>
        <v>45724</v>
      </c>
      <c r="K9" s="206">
        <f t="shared" si="1"/>
        <v>45725</v>
      </c>
      <c r="L9" s="206">
        <f t="shared" si="1"/>
        <v>45725</v>
      </c>
    </row>
    <row r="10" spans="1:12" s="16" customFormat="1" ht="24.95" customHeight="1">
      <c r="A10" s="206" t="s">
        <v>18</v>
      </c>
      <c r="B10" s="228" t="s">
        <v>19</v>
      </c>
      <c r="C10" s="206">
        <f>C9+7</f>
        <v>45718</v>
      </c>
      <c r="D10" s="206">
        <f t="shared" si="0"/>
        <v>45721</v>
      </c>
      <c r="E10" s="206" t="s">
        <v>241</v>
      </c>
      <c r="F10" s="206" t="s">
        <v>242</v>
      </c>
      <c r="G10" s="206">
        <f t="shared" ref="G10:G15" si="2">G9+7</f>
        <v>45724</v>
      </c>
      <c r="H10" s="206">
        <f t="shared" ref="H10:H15" si="3">H9+7</f>
        <v>45729</v>
      </c>
      <c r="I10" s="206">
        <f t="shared" ref="I10:I15" si="4">I9+7</f>
        <v>45730</v>
      </c>
      <c r="J10" s="206">
        <f t="shared" ref="J10:J15" si="5">J9+7</f>
        <v>45731</v>
      </c>
      <c r="K10" s="206">
        <f t="shared" ref="K10:K15" si="6">K9+7</f>
        <v>45732</v>
      </c>
      <c r="L10" s="206">
        <f t="shared" ref="L10:L15" si="7">L9+7</f>
        <v>45732</v>
      </c>
    </row>
    <row r="11" spans="1:12" s="16" customFormat="1" ht="24.95" customHeight="1">
      <c r="A11" s="206" t="s">
        <v>20</v>
      </c>
      <c r="B11" s="228" t="s">
        <v>21</v>
      </c>
      <c r="C11" s="206">
        <f>C10+7</f>
        <v>45725</v>
      </c>
      <c r="D11" s="206">
        <f t="shared" si="0"/>
        <v>45728</v>
      </c>
      <c r="E11" s="206" t="s">
        <v>243</v>
      </c>
      <c r="F11" s="206" t="s">
        <v>244</v>
      </c>
      <c r="G11" s="206">
        <f t="shared" si="2"/>
        <v>45731</v>
      </c>
      <c r="H11" s="206">
        <f t="shared" si="3"/>
        <v>45736</v>
      </c>
      <c r="I11" s="206">
        <f t="shared" si="4"/>
        <v>45737</v>
      </c>
      <c r="J11" s="206">
        <f t="shared" si="5"/>
        <v>45738</v>
      </c>
      <c r="K11" s="206">
        <f t="shared" si="6"/>
        <v>45739</v>
      </c>
      <c r="L11" s="206">
        <f t="shared" si="7"/>
        <v>45739</v>
      </c>
    </row>
    <row r="12" spans="1:12" s="16" customFormat="1" ht="24.95" customHeight="1">
      <c r="A12" s="206" t="s">
        <v>22</v>
      </c>
      <c r="B12" s="228" t="s">
        <v>23</v>
      </c>
      <c r="C12" s="206">
        <f>C11+6</f>
        <v>45731</v>
      </c>
      <c r="D12" s="206">
        <f t="shared" si="0"/>
        <v>45734</v>
      </c>
      <c r="E12" s="206" t="s">
        <v>245</v>
      </c>
      <c r="F12" s="206" t="s">
        <v>246</v>
      </c>
      <c r="G12" s="206">
        <f t="shared" si="2"/>
        <v>45738</v>
      </c>
      <c r="H12" s="206">
        <f t="shared" si="3"/>
        <v>45743</v>
      </c>
      <c r="I12" s="206">
        <f t="shared" si="4"/>
        <v>45744</v>
      </c>
      <c r="J12" s="206">
        <f t="shared" si="5"/>
        <v>45745</v>
      </c>
      <c r="K12" s="206">
        <f t="shared" si="6"/>
        <v>45746</v>
      </c>
      <c r="L12" s="206">
        <f t="shared" si="7"/>
        <v>45746</v>
      </c>
    </row>
    <row r="13" spans="1:12" s="16" customFormat="1" ht="24.95" customHeight="1">
      <c r="A13" s="206" t="s">
        <v>24</v>
      </c>
      <c r="B13" s="228" t="s">
        <v>25</v>
      </c>
      <c r="C13" s="206">
        <f>C12+8</f>
        <v>45739</v>
      </c>
      <c r="D13" s="206">
        <f t="shared" si="0"/>
        <v>45742</v>
      </c>
      <c r="E13" s="206" t="s">
        <v>247</v>
      </c>
      <c r="F13" s="206" t="s">
        <v>248</v>
      </c>
      <c r="G13" s="206">
        <f t="shared" si="2"/>
        <v>45745</v>
      </c>
      <c r="H13" s="206">
        <f t="shared" si="3"/>
        <v>45750</v>
      </c>
      <c r="I13" s="206">
        <f t="shared" si="4"/>
        <v>45751</v>
      </c>
      <c r="J13" s="206">
        <f t="shared" si="5"/>
        <v>45752</v>
      </c>
      <c r="K13" s="206">
        <f t="shared" si="6"/>
        <v>45753</v>
      </c>
      <c r="L13" s="206">
        <f t="shared" si="7"/>
        <v>45753</v>
      </c>
    </row>
    <row r="14" spans="1:12" s="16" customFormat="1" ht="24.95" customHeight="1">
      <c r="A14" s="206" t="s">
        <v>26</v>
      </c>
      <c r="B14" s="228" t="s">
        <v>27</v>
      </c>
      <c r="C14" s="206">
        <f>C13+7</f>
        <v>45746</v>
      </c>
      <c r="D14" s="206">
        <f t="shared" si="0"/>
        <v>45749</v>
      </c>
      <c r="E14" s="206" t="s">
        <v>249</v>
      </c>
      <c r="F14" s="206" t="s">
        <v>250</v>
      </c>
      <c r="G14" s="206">
        <f t="shared" si="2"/>
        <v>45752</v>
      </c>
      <c r="H14" s="206">
        <f t="shared" si="3"/>
        <v>45757</v>
      </c>
      <c r="I14" s="206">
        <f t="shared" si="4"/>
        <v>45758</v>
      </c>
      <c r="J14" s="206">
        <f t="shared" si="5"/>
        <v>45759</v>
      </c>
      <c r="K14" s="206">
        <f t="shared" si="6"/>
        <v>45760</v>
      </c>
      <c r="L14" s="206">
        <f t="shared" si="7"/>
        <v>45760</v>
      </c>
    </row>
    <row r="15" spans="1:12" s="16" customFormat="1" ht="24.95" customHeight="1">
      <c r="A15" s="206" t="s">
        <v>28</v>
      </c>
      <c r="B15" s="228" t="s">
        <v>29</v>
      </c>
      <c r="C15" s="206">
        <f>C14+7</f>
        <v>45753</v>
      </c>
      <c r="D15" s="206">
        <f t="shared" si="0"/>
        <v>45756</v>
      </c>
      <c r="E15" s="206" t="s">
        <v>251</v>
      </c>
      <c r="F15" s="206" t="s">
        <v>252</v>
      </c>
      <c r="G15" s="206">
        <f t="shared" si="2"/>
        <v>45759</v>
      </c>
      <c r="H15" s="206">
        <f t="shared" si="3"/>
        <v>45764</v>
      </c>
      <c r="I15" s="206">
        <f t="shared" si="4"/>
        <v>45765</v>
      </c>
      <c r="J15" s="206">
        <f t="shared" si="5"/>
        <v>45766</v>
      </c>
      <c r="K15" s="206">
        <f t="shared" si="6"/>
        <v>45767</v>
      </c>
      <c r="L15" s="206">
        <f t="shared" si="7"/>
        <v>45767</v>
      </c>
    </row>
    <row r="16" spans="1:12" s="16" customFormat="1" ht="20.25" customHeight="1">
      <c r="A16" s="40"/>
      <c r="B16" s="40"/>
      <c r="C16" s="224"/>
      <c r="D16" s="40"/>
      <c r="E16" s="32"/>
      <c r="F16" s="40"/>
      <c r="G16" s="32"/>
      <c r="H16" s="32"/>
      <c r="I16" s="32"/>
      <c r="J16" s="32"/>
      <c r="K16" s="32"/>
      <c r="L16" s="32"/>
    </row>
    <row r="17" spans="1:12" s="13" customFormat="1" ht="24.95" customHeight="1">
      <c r="A17" s="47" t="s">
        <v>232</v>
      </c>
      <c r="B17" s="47"/>
      <c r="C17" s="47" t="s">
        <v>5</v>
      </c>
      <c r="D17" s="47" t="s">
        <v>215</v>
      </c>
      <c r="E17" s="235" t="s">
        <v>128</v>
      </c>
      <c r="F17" s="47"/>
      <c r="G17" s="47" t="s">
        <v>215</v>
      </c>
      <c r="H17" s="47" t="s">
        <v>253</v>
      </c>
      <c r="I17" s="47" t="s">
        <v>254</v>
      </c>
    </row>
    <row r="18" spans="1:12" s="13" customFormat="1" ht="34.5" customHeight="1">
      <c r="A18" s="47" t="s">
        <v>10</v>
      </c>
      <c r="B18" s="47" t="s">
        <v>11</v>
      </c>
      <c r="C18" s="47" t="s">
        <v>12</v>
      </c>
      <c r="D18" s="47" t="s">
        <v>13</v>
      </c>
      <c r="E18" s="47" t="s">
        <v>10</v>
      </c>
      <c r="F18" s="47" t="s">
        <v>11</v>
      </c>
      <c r="G18" s="47" t="s">
        <v>12</v>
      </c>
      <c r="H18" s="47" t="s">
        <v>13</v>
      </c>
      <c r="I18" s="47" t="s">
        <v>13</v>
      </c>
    </row>
    <row r="19" spans="1:12" s="16" customFormat="1" ht="24.95" customHeight="1">
      <c r="A19" s="206" t="s">
        <v>218</v>
      </c>
      <c r="B19" s="228" t="s">
        <v>219</v>
      </c>
      <c r="C19" s="206">
        <v>45747</v>
      </c>
      <c r="D19" s="206">
        <f>C19+2</f>
        <v>45749</v>
      </c>
      <c r="E19" s="206" t="s">
        <v>255</v>
      </c>
      <c r="F19" s="206" t="s">
        <v>256</v>
      </c>
      <c r="G19" s="236">
        <v>45752</v>
      </c>
      <c r="H19" s="206">
        <f>+G19+5</f>
        <v>45757</v>
      </c>
      <c r="I19" s="206">
        <f>+G19+6</f>
        <v>45758</v>
      </c>
    </row>
    <row r="20" spans="1:12" s="16" customFormat="1" ht="24.95" customHeight="1">
      <c r="A20" s="206" t="s">
        <v>220</v>
      </c>
      <c r="B20" s="228" t="s">
        <v>221</v>
      </c>
      <c r="C20" s="206">
        <f t="shared" ref="C20:C22" si="8">C19+7</f>
        <v>45754</v>
      </c>
      <c r="D20" s="206">
        <f t="shared" ref="D20:D22" si="9">D19+7</f>
        <v>45756</v>
      </c>
      <c r="E20" s="206" t="s">
        <v>257</v>
      </c>
      <c r="F20" s="206" t="s">
        <v>258</v>
      </c>
      <c r="G20" s="206">
        <f t="shared" ref="G20:G22" si="10">G19+7</f>
        <v>45759</v>
      </c>
      <c r="H20" s="206">
        <f t="shared" ref="H20:H22" si="11">H19+7</f>
        <v>45764</v>
      </c>
      <c r="I20" s="206">
        <f t="shared" ref="I20:I22" si="12">I19+7</f>
        <v>45765</v>
      </c>
    </row>
    <row r="21" spans="1:12" s="16" customFormat="1" ht="24.95" customHeight="1">
      <c r="A21" s="206" t="s">
        <v>222</v>
      </c>
      <c r="B21" s="228" t="s">
        <v>223</v>
      </c>
      <c r="C21" s="206">
        <f t="shared" si="8"/>
        <v>45761</v>
      </c>
      <c r="D21" s="206">
        <f t="shared" si="9"/>
        <v>45763</v>
      </c>
      <c r="E21" s="206" t="s">
        <v>259</v>
      </c>
      <c r="F21" s="206" t="s">
        <v>260</v>
      </c>
      <c r="G21" s="206">
        <f t="shared" si="10"/>
        <v>45766</v>
      </c>
      <c r="H21" s="206">
        <f t="shared" si="11"/>
        <v>45771</v>
      </c>
      <c r="I21" s="206">
        <f t="shared" si="12"/>
        <v>45772</v>
      </c>
    </row>
    <row r="22" spans="1:12" s="16" customFormat="1" ht="24.95" customHeight="1">
      <c r="A22" s="206" t="s">
        <v>224</v>
      </c>
      <c r="B22" s="228" t="s">
        <v>225</v>
      </c>
      <c r="C22" s="206">
        <f t="shared" si="8"/>
        <v>45768</v>
      </c>
      <c r="D22" s="206">
        <f t="shared" si="9"/>
        <v>45770</v>
      </c>
      <c r="E22" s="206" t="s">
        <v>261</v>
      </c>
      <c r="F22" s="206" t="s">
        <v>262</v>
      </c>
      <c r="G22" s="206">
        <f t="shared" si="10"/>
        <v>45773</v>
      </c>
      <c r="H22" s="206">
        <f t="shared" si="11"/>
        <v>45778</v>
      </c>
      <c r="I22" s="206">
        <f t="shared" si="12"/>
        <v>45779</v>
      </c>
    </row>
    <row r="23" spans="1:12" s="16" customFormat="1" ht="24.95" customHeight="1">
      <c r="A23" s="224"/>
      <c r="B23" s="231"/>
      <c r="C23" s="224"/>
      <c r="D23" s="224"/>
      <c r="E23" s="224"/>
      <c r="F23" s="224"/>
      <c r="G23" s="224"/>
      <c r="H23" s="224"/>
      <c r="I23" s="224"/>
      <c r="J23" s="224"/>
      <c r="K23" s="224"/>
      <c r="L23" s="224"/>
    </row>
    <row r="24" spans="1:12" s="44" customFormat="1" ht="18" customHeight="1">
      <c r="A24" s="229" t="s">
        <v>30</v>
      </c>
      <c r="B24" s="229"/>
      <c r="C24" s="40"/>
      <c r="D24" s="224"/>
      <c r="E24" s="224"/>
      <c r="F24" s="229"/>
      <c r="G24" s="227"/>
      <c r="H24" s="224"/>
    </row>
    <row r="25" spans="1:12" s="44" customFormat="1" ht="18" customHeight="1">
      <c r="A25" s="230" t="s">
        <v>67</v>
      </c>
      <c r="B25" s="230"/>
      <c r="C25" s="40"/>
      <c r="D25" s="224"/>
      <c r="E25" s="224"/>
      <c r="F25" s="230"/>
      <c r="G25" s="227"/>
      <c r="H25" s="224"/>
    </row>
    <row r="26" spans="1:12" s="12" customFormat="1" ht="15.6">
      <c r="A26" s="9" t="s">
        <v>263</v>
      </c>
      <c r="B26" s="9"/>
      <c r="C26" s="9"/>
      <c r="D26" s="9"/>
      <c r="E26" s="9"/>
      <c r="F26" s="9"/>
      <c r="G26" s="9"/>
      <c r="H26" s="10"/>
      <c r="I26" s="11"/>
      <c r="J26" s="11"/>
      <c r="K26" s="11"/>
      <c r="L26" s="11"/>
    </row>
    <row r="27" spans="1:12" s="12" customFormat="1" ht="15.75">
      <c r="A27" s="9"/>
      <c r="B27" s="9"/>
      <c r="C27" s="9"/>
      <c r="D27" s="9"/>
      <c r="E27" s="9"/>
      <c r="F27" s="9"/>
      <c r="G27" s="9"/>
      <c r="H27" s="10"/>
      <c r="I27" s="11"/>
      <c r="J27" s="11"/>
      <c r="K27" s="11"/>
      <c r="L27" s="11"/>
    </row>
    <row r="28" spans="1:12" s="213" customFormat="1" ht="15">
      <c r="A28" s="218" t="s">
        <v>33</v>
      </c>
      <c r="B28" s="218"/>
      <c r="C28" s="219"/>
      <c r="D28" s="219"/>
      <c r="E28" s="219"/>
      <c r="F28" s="219"/>
      <c r="G28" s="219"/>
      <c r="H28" s="219"/>
      <c r="I28" s="219"/>
      <c r="J28" s="219"/>
      <c r="K28" s="219"/>
      <c r="L28" s="219"/>
    </row>
    <row r="29" spans="1:12" s="213" customFormat="1" ht="15">
      <c r="A29" s="250" t="s">
        <v>34</v>
      </c>
      <c r="B29" s="219"/>
      <c r="C29" s="219"/>
      <c r="D29" s="219" t="s">
        <v>35</v>
      </c>
      <c r="E29" s="219"/>
      <c r="F29" s="219"/>
      <c r="G29" s="219"/>
      <c r="H29" s="219"/>
      <c r="I29" s="219"/>
      <c r="J29" s="219"/>
      <c r="K29" s="219"/>
      <c r="L29" s="219"/>
    </row>
    <row r="30" spans="1:12" s="213" customFormat="1" ht="15">
      <c r="A30" s="219" t="s">
        <v>36</v>
      </c>
      <c r="B30" s="219"/>
      <c r="C30" s="219"/>
      <c r="D30" s="46" t="s">
        <v>37</v>
      </c>
      <c r="E30" s="219"/>
      <c r="F30" s="219"/>
      <c r="G30" s="219"/>
      <c r="H30" s="219"/>
      <c r="I30" s="219"/>
      <c r="J30" s="219"/>
      <c r="K30" s="219"/>
      <c r="L30" s="219"/>
    </row>
    <row r="31" spans="1:12" s="213" customFormat="1" ht="15">
      <c r="A31" s="219" t="s">
        <v>38</v>
      </c>
      <c r="B31" s="219"/>
      <c r="C31" s="217"/>
      <c r="D31" s="46" t="s">
        <v>39</v>
      </c>
      <c r="E31" s="217"/>
      <c r="F31" s="217"/>
      <c r="G31" s="217"/>
      <c r="H31" s="217"/>
      <c r="I31" s="217"/>
      <c r="J31" s="217"/>
      <c r="K31" s="217"/>
      <c r="L31" s="217"/>
    </row>
    <row r="32" spans="1:12" s="213" customFormat="1" ht="15">
      <c r="A32" s="219" t="s">
        <v>40</v>
      </c>
      <c r="B32" s="219"/>
      <c r="C32" s="217"/>
      <c r="D32" s="216" t="s">
        <v>41</v>
      </c>
      <c r="E32" s="217"/>
      <c r="F32" s="221"/>
      <c r="G32" s="217"/>
      <c r="H32" s="217"/>
      <c r="I32" s="217"/>
      <c r="J32" s="217"/>
      <c r="K32" s="217"/>
      <c r="L32" s="217"/>
    </row>
    <row r="33" spans="1:12" s="213" customFormat="1" ht="15">
      <c r="A33" s="219" t="s">
        <v>42</v>
      </c>
      <c r="B33" s="219"/>
      <c r="C33" s="219"/>
      <c r="D33" s="216" t="s">
        <v>43</v>
      </c>
      <c r="E33" s="219"/>
      <c r="F33" s="222"/>
      <c r="G33" s="219"/>
      <c r="H33" s="219"/>
      <c r="I33" s="219"/>
      <c r="J33" s="219"/>
      <c r="K33" s="219"/>
      <c r="L33" s="219"/>
    </row>
    <row r="34" spans="1:12" s="213" customFormat="1" ht="15">
      <c r="A34" s="222"/>
      <c r="B34" s="222"/>
      <c r="C34" s="219"/>
      <c r="D34" s="219"/>
      <c r="E34" s="219"/>
      <c r="F34" s="222"/>
      <c r="G34" s="219"/>
      <c r="H34" s="219"/>
      <c r="I34" s="219"/>
      <c r="J34" s="219"/>
      <c r="K34" s="219"/>
      <c r="L34" s="219"/>
    </row>
    <row r="35" spans="1:12" s="213" customFormat="1" ht="15">
      <c r="A35" s="250" t="s">
        <v>44</v>
      </c>
      <c r="B35" s="219"/>
      <c r="C35" s="219"/>
      <c r="D35" s="219" t="s">
        <v>35</v>
      </c>
      <c r="E35" s="219"/>
      <c r="F35" s="219"/>
      <c r="G35" s="219"/>
      <c r="H35" s="219"/>
      <c r="I35" s="219"/>
      <c r="J35" s="219"/>
      <c r="K35" s="219"/>
      <c r="L35" s="219"/>
    </row>
    <row r="36" spans="1:12" s="213" customFormat="1" ht="15">
      <c r="A36" s="219" t="s">
        <v>45</v>
      </c>
      <c r="B36" s="219"/>
      <c r="C36" s="219"/>
      <c r="D36" s="46" t="s">
        <v>46</v>
      </c>
      <c r="E36" s="219"/>
      <c r="F36" s="219"/>
      <c r="G36" s="219"/>
      <c r="H36" s="219"/>
      <c r="I36" s="219"/>
      <c r="J36" s="219"/>
      <c r="K36" s="219"/>
      <c r="L36" s="219"/>
    </row>
    <row r="37" spans="1:12" s="213" customFormat="1" ht="15">
      <c r="A37" s="219" t="s">
        <v>47</v>
      </c>
      <c r="B37" s="219"/>
      <c r="C37" s="217"/>
      <c r="D37" s="46" t="s">
        <v>48</v>
      </c>
      <c r="E37" s="217"/>
      <c r="F37" s="217"/>
      <c r="G37" s="217"/>
      <c r="H37" s="217"/>
      <c r="I37" s="217"/>
      <c r="J37" s="217"/>
      <c r="K37" s="217"/>
      <c r="L37" s="217"/>
    </row>
    <row r="38" spans="1:12" s="213" customFormat="1" ht="15">
      <c r="A38" s="219" t="s">
        <v>49</v>
      </c>
      <c r="B38" s="219"/>
      <c r="C38" s="217"/>
      <c r="D38" s="46" t="s">
        <v>50</v>
      </c>
      <c r="E38" s="217"/>
      <c r="F38" s="221"/>
      <c r="G38" s="217"/>
      <c r="H38" s="217"/>
      <c r="I38" s="217"/>
      <c r="J38" s="217"/>
      <c r="K38" s="217"/>
      <c r="L38" s="217"/>
    </row>
    <row r="39" spans="1:12" s="213" customFormat="1" ht="15">
      <c r="A39" s="219" t="s">
        <v>51</v>
      </c>
      <c r="B39" s="219"/>
      <c r="C39" s="219"/>
      <c r="D39" s="46" t="s">
        <v>52</v>
      </c>
      <c r="E39" s="219"/>
      <c r="F39" s="222"/>
      <c r="G39" s="219"/>
      <c r="H39" s="219"/>
      <c r="I39" s="219"/>
      <c r="J39" s="219"/>
      <c r="K39" s="219"/>
      <c r="L39" s="219"/>
    </row>
    <row r="40" spans="1:12" s="213" customFormat="1" ht="15">
      <c r="A40" s="219" t="s">
        <v>53</v>
      </c>
      <c r="B40" s="222"/>
      <c r="C40" s="219"/>
      <c r="D40" s="219"/>
      <c r="E40" s="219"/>
      <c r="F40" s="219"/>
      <c r="G40" s="219"/>
      <c r="H40" s="219"/>
      <c r="I40" s="219"/>
      <c r="J40" s="219"/>
      <c r="K40" s="219"/>
      <c r="L40" s="219"/>
    </row>
    <row r="41" spans="1:12" s="213" customFormat="1" ht="15">
      <c r="A41" s="222"/>
      <c r="B41" s="222"/>
      <c r="C41" s="219"/>
      <c r="D41" s="219"/>
      <c r="E41" s="222"/>
      <c r="F41" s="222"/>
      <c r="G41" s="219"/>
      <c r="H41" s="219"/>
      <c r="I41" s="219"/>
      <c r="J41" s="219"/>
      <c r="K41" s="219"/>
      <c r="L41" s="219"/>
    </row>
    <row r="42" spans="1:12" s="213" customFormat="1" ht="15">
      <c r="A42" s="222"/>
      <c r="B42" s="222"/>
      <c r="C42" s="219"/>
      <c r="D42" s="219"/>
      <c r="E42" s="222"/>
      <c r="F42" s="222"/>
      <c r="G42" s="219"/>
      <c r="H42" s="219"/>
      <c r="I42" s="219"/>
      <c r="J42" s="219"/>
      <c r="K42" s="219"/>
      <c r="L42" s="219"/>
    </row>
    <row r="43" spans="1:12" s="213" customFormat="1" ht="15">
      <c r="A43" s="222"/>
      <c r="B43" s="222"/>
      <c r="C43" s="219"/>
      <c r="D43" s="219"/>
      <c r="E43" s="219"/>
      <c r="F43" s="222"/>
      <c r="G43" s="219"/>
      <c r="H43" s="219"/>
      <c r="I43" s="219"/>
      <c r="J43" s="219"/>
      <c r="K43" s="219"/>
      <c r="L43" s="219"/>
    </row>
    <row r="44" spans="1:12" s="213" customFormat="1" ht="15">
      <c r="A44" s="222"/>
      <c r="B44" s="222"/>
      <c r="C44" s="220"/>
      <c r="D44" s="219"/>
      <c r="E44" s="219"/>
      <c r="F44" s="222"/>
      <c r="G44" s="219"/>
      <c r="H44" s="219"/>
      <c r="I44" s="219"/>
      <c r="J44" s="219"/>
      <c r="K44" s="219"/>
      <c r="L44" s="219"/>
    </row>
    <row r="45" spans="1:12" s="213" customFormat="1" ht="15">
      <c r="A45" s="217"/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</row>
  </sheetData>
  <mergeCells count="3">
    <mergeCell ref="D1:H1"/>
    <mergeCell ref="D2:H2"/>
    <mergeCell ref="D3:H3"/>
  </mergeCells>
  <hyperlinks>
    <hyperlink ref="A25" r:id="rId1" xr:uid="{89DF1E5E-AEFF-466C-A602-CE50C2BEA0E7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9"/>
  <sheetViews>
    <sheetView zoomScale="85" zoomScaleNormal="85" zoomScaleSheetLayoutView="85" workbookViewId="0">
      <selection activeCell="I2" sqref="I2"/>
    </sheetView>
  </sheetViews>
  <sheetFormatPr defaultColWidth="9" defaultRowHeight="12.6"/>
  <cols>
    <col min="1" max="1" width="33.77734375" style="25" customWidth="1"/>
    <col min="2" max="2" width="13.5546875" style="25" customWidth="1"/>
    <col min="3" max="4" width="9.88671875" style="26" customWidth="1"/>
    <col min="5" max="5" width="22.109375" style="14" customWidth="1"/>
    <col min="6" max="6" width="13.33203125" style="25" customWidth="1"/>
    <col min="7" max="7" width="10.109375" style="25" customWidth="1"/>
    <col min="8" max="8" width="9.21875" style="14" customWidth="1"/>
    <col min="9" max="9" width="10.21875" style="25" customWidth="1"/>
    <col min="10" max="16384" width="9" style="25"/>
  </cols>
  <sheetData>
    <row r="1" spans="1:9" s="64" customFormat="1" ht="56.25" customHeight="1">
      <c r="A1" s="18"/>
      <c r="B1" s="18"/>
      <c r="C1" s="53"/>
      <c r="D1" s="263" t="s">
        <v>0</v>
      </c>
      <c r="E1" s="263"/>
      <c r="F1" s="263"/>
      <c r="G1" s="263"/>
      <c r="H1" s="263"/>
    </row>
    <row r="2" spans="1:9" s="64" customFormat="1" ht="18" customHeight="1">
      <c r="A2" s="3"/>
      <c r="B2" s="3"/>
      <c r="C2" s="65"/>
      <c r="D2" s="264" t="s">
        <v>264</v>
      </c>
      <c r="E2" s="264"/>
      <c r="F2" s="264"/>
      <c r="G2" s="264"/>
      <c r="H2" s="264"/>
    </row>
    <row r="3" spans="1:9" s="64" customFormat="1" ht="15">
      <c r="A3" s="3"/>
      <c r="B3" s="3"/>
      <c r="C3" s="65"/>
      <c r="D3" s="265" t="s">
        <v>265</v>
      </c>
      <c r="E3" s="265"/>
      <c r="F3" s="265"/>
      <c r="G3" s="265"/>
      <c r="H3" s="265"/>
    </row>
    <row r="4" spans="1:9" s="64" customFormat="1" ht="15">
      <c r="A4" s="16" t="s">
        <v>3</v>
      </c>
      <c r="B4" s="16"/>
      <c r="C4" s="53"/>
      <c r="D4" s="61"/>
      <c r="E4" s="52"/>
      <c r="F4" s="16"/>
      <c r="G4" s="52"/>
    </row>
    <row r="5" spans="1:9" s="22" customFormat="1" ht="14.25" customHeight="1">
      <c r="A5" s="17"/>
      <c r="B5" s="17"/>
      <c r="C5" s="43"/>
      <c r="D5" s="43"/>
      <c r="F5" s="17"/>
    </row>
    <row r="6" spans="1:9" s="13" customFormat="1" ht="24.95" customHeight="1">
      <c r="A6" s="47" t="s">
        <v>232</v>
      </c>
      <c r="B6" s="47"/>
      <c r="C6" s="225" t="s">
        <v>5</v>
      </c>
      <c r="D6" s="225" t="s">
        <v>233</v>
      </c>
      <c r="E6" s="226" t="s">
        <v>128</v>
      </c>
      <c r="F6" s="47"/>
      <c r="G6" s="225" t="s">
        <v>7</v>
      </c>
      <c r="H6" s="225" t="s">
        <v>266</v>
      </c>
      <c r="I6" s="225" t="s">
        <v>267</v>
      </c>
    </row>
    <row r="7" spans="1:9" s="13" customFormat="1" ht="34.5" customHeight="1">
      <c r="A7" s="47" t="s">
        <v>10</v>
      </c>
      <c r="B7" s="47" t="s">
        <v>11</v>
      </c>
      <c r="C7" s="225" t="s">
        <v>12</v>
      </c>
      <c r="D7" s="225" t="s">
        <v>13</v>
      </c>
      <c r="E7" s="47" t="s">
        <v>10</v>
      </c>
      <c r="F7" s="47" t="s">
        <v>11</v>
      </c>
      <c r="G7" s="225" t="s">
        <v>12</v>
      </c>
      <c r="H7" s="225" t="s">
        <v>13</v>
      </c>
      <c r="I7" s="225" t="s">
        <v>13</v>
      </c>
    </row>
    <row r="8" spans="1:9" s="16" customFormat="1" ht="24.95" customHeight="1">
      <c r="A8" s="206" t="s">
        <v>14</v>
      </c>
      <c r="B8" s="228" t="s">
        <v>15</v>
      </c>
      <c r="C8" s="233">
        <v>45704</v>
      </c>
      <c r="D8" s="233">
        <f t="shared" ref="D8:D15" si="0">C8+3</f>
        <v>45707</v>
      </c>
      <c r="E8" s="233" t="s">
        <v>268</v>
      </c>
      <c r="F8" s="228" t="s">
        <v>269</v>
      </c>
      <c r="G8" s="234">
        <v>45715</v>
      </c>
      <c r="H8" s="233">
        <f t="shared" ref="H8:H14" si="1">C8+16</f>
        <v>45720</v>
      </c>
      <c r="I8" s="233">
        <f t="shared" ref="I8:I14" si="2">C8+17</f>
        <v>45721</v>
      </c>
    </row>
    <row r="9" spans="1:9" s="16" customFormat="1" ht="24.95" customHeight="1">
      <c r="A9" s="206" t="s">
        <v>16</v>
      </c>
      <c r="B9" s="228" t="s">
        <v>17</v>
      </c>
      <c r="C9" s="233">
        <f>C8+7</f>
        <v>45711</v>
      </c>
      <c r="D9" s="233">
        <f t="shared" si="0"/>
        <v>45714</v>
      </c>
      <c r="E9" s="233" t="s">
        <v>270</v>
      </c>
      <c r="F9" s="228" t="s">
        <v>271</v>
      </c>
      <c r="G9" s="233">
        <f t="shared" ref="G9:I9" si="3">G8+7</f>
        <v>45722</v>
      </c>
      <c r="H9" s="233">
        <f t="shared" si="3"/>
        <v>45727</v>
      </c>
      <c r="I9" s="233">
        <f t="shared" si="3"/>
        <v>45728</v>
      </c>
    </row>
    <row r="10" spans="1:9" s="16" customFormat="1" ht="24.95" customHeight="1">
      <c r="A10" s="206" t="s">
        <v>18</v>
      </c>
      <c r="B10" s="228" t="s">
        <v>19</v>
      </c>
      <c r="C10" s="233">
        <f>C9+7</f>
        <v>45718</v>
      </c>
      <c r="D10" s="233">
        <f t="shared" si="0"/>
        <v>45721</v>
      </c>
      <c r="E10" s="233" t="s">
        <v>272</v>
      </c>
      <c r="F10" s="228" t="s">
        <v>273</v>
      </c>
      <c r="G10" s="233">
        <f t="shared" ref="G10:G15" si="4">G9+7</f>
        <v>45729</v>
      </c>
      <c r="H10" s="233">
        <f t="shared" ref="H10:H15" si="5">H9+7</f>
        <v>45734</v>
      </c>
      <c r="I10" s="233">
        <f t="shared" ref="I10:I15" si="6">I9+7</f>
        <v>45735</v>
      </c>
    </row>
    <row r="11" spans="1:9" s="16" customFormat="1" ht="24.95" customHeight="1">
      <c r="A11" s="206" t="s">
        <v>20</v>
      </c>
      <c r="B11" s="228" t="s">
        <v>21</v>
      </c>
      <c r="C11" s="233">
        <f>C10+7</f>
        <v>45725</v>
      </c>
      <c r="D11" s="233">
        <f t="shared" si="0"/>
        <v>45728</v>
      </c>
      <c r="E11" s="233" t="s">
        <v>274</v>
      </c>
      <c r="F11" s="228" t="s">
        <v>275</v>
      </c>
      <c r="G11" s="233">
        <f t="shared" si="4"/>
        <v>45736</v>
      </c>
      <c r="H11" s="233">
        <f t="shared" si="5"/>
        <v>45741</v>
      </c>
      <c r="I11" s="233">
        <f t="shared" si="6"/>
        <v>45742</v>
      </c>
    </row>
    <row r="12" spans="1:9" s="16" customFormat="1" ht="24.95" customHeight="1">
      <c r="A12" s="206" t="s">
        <v>22</v>
      </c>
      <c r="B12" s="228" t="s">
        <v>23</v>
      </c>
      <c r="C12" s="233">
        <f>C11+6</f>
        <v>45731</v>
      </c>
      <c r="D12" s="233">
        <f t="shared" si="0"/>
        <v>45734</v>
      </c>
      <c r="E12" s="233" t="s">
        <v>276</v>
      </c>
      <c r="F12" s="228" t="s">
        <v>277</v>
      </c>
      <c r="G12" s="233">
        <f t="shared" si="4"/>
        <v>45743</v>
      </c>
      <c r="H12" s="233">
        <f t="shared" si="5"/>
        <v>45748</v>
      </c>
      <c r="I12" s="233">
        <f t="shared" si="6"/>
        <v>45749</v>
      </c>
    </row>
    <row r="13" spans="1:9" s="16" customFormat="1" ht="24.95" customHeight="1">
      <c r="A13" s="206" t="s">
        <v>24</v>
      </c>
      <c r="B13" s="228" t="s">
        <v>25</v>
      </c>
      <c r="C13" s="233">
        <f>C12+8</f>
        <v>45739</v>
      </c>
      <c r="D13" s="233">
        <f t="shared" si="0"/>
        <v>45742</v>
      </c>
      <c r="E13" s="233" t="s">
        <v>278</v>
      </c>
      <c r="F13" s="228" t="s">
        <v>279</v>
      </c>
      <c r="G13" s="233">
        <f t="shared" si="4"/>
        <v>45750</v>
      </c>
      <c r="H13" s="233">
        <f t="shared" si="5"/>
        <v>45755</v>
      </c>
      <c r="I13" s="233">
        <f t="shared" si="6"/>
        <v>45756</v>
      </c>
    </row>
    <row r="14" spans="1:9" s="16" customFormat="1" ht="24.95" customHeight="1">
      <c r="A14" s="206" t="s">
        <v>26</v>
      </c>
      <c r="B14" s="228" t="s">
        <v>27</v>
      </c>
      <c r="C14" s="233">
        <f>C13+7</f>
        <v>45746</v>
      </c>
      <c r="D14" s="233">
        <f t="shared" si="0"/>
        <v>45749</v>
      </c>
      <c r="E14" s="233" t="s">
        <v>280</v>
      </c>
      <c r="F14" s="228" t="s">
        <v>281</v>
      </c>
      <c r="G14" s="233">
        <f t="shared" si="4"/>
        <v>45757</v>
      </c>
      <c r="H14" s="233">
        <f t="shared" si="5"/>
        <v>45762</v>
      </c>
      <c r="I14" s="233">
        <f t="shared" si="6"/>
        <v>45763</v>
      </c>
    </row>
    <row r="15" spans="1:9" s="16" customFormat="1" ht="24.95" customHeight="1">
      <c r="A15" s="206" t="s">
        <v>28</v>
      </c>
      <c r="B15" s="228" t="s">
        <v>29</v>
      </c>
      <c r="C15" s="233">
        <f>C14+7</f>
        <v>45753</v>
      </c>
      <c r="D15" s="233">
        <f t="shared" si="0"/>
        <v>45756</v>
      </c>
      <c r="E15" s="233" t="s">
        <v>282</v>
      </c>
      <c r="F15" s="228" t="s">
        <v>283</v>
      </c>
      <c r="G15" s="233">
        <f t="shared" si="4"/>
        <v>45764</v>
      </c>
      <c r="H15" s="233">
        <f t="shared" si="5"/>
        <v>45769</v>
      </c>
      <c r="I15" s="233">
        <f t="shared" si="6"/>
        <v>45770</v>
      </c>
    </row>
    <row r="16" spans="1:9" s="16" customFormat="1" ht="20.25" customHeight="1">
      <c r="A16" s="40"/>
      <c r="B16" s="40"/>
      <c r="C16" s="224"/>
      <c r="D16" s="40"/>
      <c r="E16" s="32"/>
      <c r="F16" s="40"/>
      <c r="G16" s="32"/>
      <c r="H16" s="32"/>
      <c r="I16" s="32"/>
    </row>
    <row r="17" spans="1:12" s="73" customFormat="1" ht="15.6">
      <c r="A17" s="71"/>
      <c r="B17" s="71"/>
      <c r="C17" s="71"/>
      <c r="D17" s="71"/>
      <c r="E17" s="72"/>
      <c r="F17" s="71"/>
    </row>
    <row r="18" spans="1:12" s="44" customFormat="1" ht="18" customHeight="1">
      <c r="A18" s="229" t="s">
        <v>30</v>
      </c>
      <c r="B18" s="229"/>
      <c r="C18" s="40"/>
      <c r="D18" s="224"/>
      <c r="E18" s="224"/>
      <c r="F18" s="229"/>
      <c r="G18" s="227"/>
      <c r="H18" s="224"/>
    </row>
    <row r="19" spans="1:12" s="44" customFormat="1" ht="18" customHeight="1">
      <c r="A19" s="230" t="s">
        <v>67</v>
      </c>
      <c r="B19" s="230"/>
      <c r="C19" s="40"/>
      <c r="D19" s="224"/>
      <c r="E19" s="224"/>
      <c r="F19" s="230"/>
      <c r="G19" s="227"/>
      <c r="H19" s="224"/>
    </row>
    <row r="20" spans="1:12" s="12" customFormat="1" ht="15.6">
      <c r="A20" s="9" t="s">
        <v>284</v>
      </c>
      <c r="B20" s="9"/>
      <c r="C20" s="9"/>
      <c r="D20" s="9"/>
      <c r="E20" s="9"/>
      <c r="F20" s="9"/>
      <c r="G20" s="9"/>
      <c r="H20" s="10"/>
      <c r="I20" s="11"/>
    </row>
    <row r="21" spans="1:12" s="12" customFormat="1" ht="15.75">
      <c r="A21" s="9"/>
      <c r="B21" s="9"/>
      <c r="C21" s="9"/>
      <c r="D21" s="9"/>
      <c r="E21" s="9"/>
      <c r="F21" s="9"/>
      <c r="G21" s="9"/>
      <c r="H21" s="10"/>
      <c r="I21" s="11"/>
    </row>
    <row r="22" spans="1:12" s="213" customFormat="1" ht="15">
      <c r="A22" s="218" t="s">
        <v>33</v>
      </c>
      <c r="B22" s="218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3" spans="1:12" s="213" customFormat="1" ht="15">
      <c r="A23" s="250" t="s">
        <v>34</v>
      </c>
      <c r="B23" s="219"/>
      <c r="C23" s="219"/>
      <c r="D23" s="219" t="s">
        <v>35</v>
      </c>
      <c r="E23" s="219"/>
      <c r="F23" s="219"/>
      <c r="G23" s="219"/>
      <c r="H23" s="219"/>
      <c r="I23" s="219"/>
      <c r="J23" s="219"/>
      <c r="K23" s="219"/>
      <c r="L23" s="219"/>
    </row>
    <row r="24" spans="1:12" s="213" customFormat="1" ht="15">
      <c r="A24" s="219" t="s">
        <v>36</v>
      </c>
      <c r="B24" s="219"/>
      <c r="C24" s="219"/>
      <c r="D24" s="46" t="s">
        <v>37</v>
      </c>
      <c r="E24" s="219"/>
      <c r="F24" s="219"/>
      <c r="G24" s="219"/>
      <c r="H24" s="219"/>
      <c r="I24" s="219"/>
      <c r="J24" s="219"/>
      <c r="K24" s="219"/>
      <c r="L24" s="219"/>
    </row>
    <row r="25" spans="1:12" s="213" customFormat="1" ht="15">
      <c r="A25" s="219" t="s">
        <v>38</v>
      </c>
      <c r="B25" s="219"/>
      <c r="C25" s="217"/>
      <c r="D25" s="46" t="s">
        <v>39</v>
      </c>
      <c r="E25" s="217"/>
      <c r="F25" s="217"/>
      <c r="G25" s="217"/>
      <c r="H25" s="217"/>
      <c r="I25" s="217"/>
      <c r="J25" s="217"/>
      <c r="K25" s="217"/>
      <c r="L25" s="217"/>
    </row>
    <row r="26" spans="1:12" s="213" customFormat="1" ht="15">
      <c r="A26" s="219" t="s">
        <v>40</v>
      </c>
      <c r="B26" s="219"/>
      <c r="C26" s="217"/>
      <c r="D26" s="216" t="s">
        <v>41</v>
      </c>
      <c r="E26" s="217"/>
      <c r="F26" s="221"/>
      <c r="G26" s="217"/>
      <c r="H26" s="217"/>
      <c r="I26" s="217"/>
      <c r="J26" s="217"/>
      <c r="K26" s="217"/>
      <c r="L26" s="217"/>
    </row>
    <row r="27" spans="1:12" s="213" customFormat="1" ht="15">
      <c r="A27" s="219" t="s">
        <v>42</v>
      </c>
      <c r="B27" s="219"/>
      <c r="C27" s="219"/>
      <c r="D27" s="216" t="s">
        <v>43</v>
      </c>
      <c r="E27" s="219"/>
      <c r="F27" s="222"/>
      <c r="G27" s="219"/>
      <c r="H27" s="219"/>
      <c r="I27" s="219"/>
      <c r="J27" s="219"/>
      <c r="K27" s="219"/>
      <c r="L27" s="219"/>
    </row>
    <row r="28" spans="1:12" s="213" customFormat="1" ht="15">
      <c r="A28" s="222"/>
      <c r="B28" s="222"/>
      <c r="C28" s="219"/>
      <c r="D28" s="219"/>
      <c r="E28" s="219"/>
      <c r="F28" s="222"/>
      <c r="G28" s="219"/>
      <c r="H28" s="219"/>
      <c r="I28" s="219"/>
      <c r="J28" s="219"/>
      <c r="K28" s="219"/>
      <c r="L28" s="219"/>
    </row>
    <row r="29" spans="1:12" s="213" customFormat="1" ht="15">
      <c r="A29" s="250" t="s">
        <v>44</v>
      </c>
      <c r="B29" s="219"/>
      <c r="C29" s="219"/>
      <c r="D29" s="219" t="s">
        <v>35</v>
      </c>
      <c r="E29" s="219"/>
      <c r="F29" s="219"/>
      <c r="G29" s="219"/>
      <c r="H29" s="219"/>
      <c r="I29" s="219"/>
      <c r="J29" s="219"/>
      <c r="K29" s="219"/>
      <c r="L29" s="219"/>
    </row>
    <row r="30" spans="1:12" s="213" customFormat="1" ht="15">
      <c r="A30" s="219" t="s">
        <v>45</v>
      </c>
      <c r="B30" s="219"/>
      <c r="C30" s="219"/>
      <c r="D30" s="46" t="s">
        <v>46</v>
      </c>
      <c r="E30" s="219"/>
      <c r="F30" s="219"/>
      <c r="G30" s="219"/>
      <c r="H30" s="219"/>
      <c r="I30" s="219"/>
      <c r="J30" s="219"/>
      <c r="K30" s="219"/>
      <c r="L30" s="219"/>
    </row>
    <row r="31" spans="1:12" s="213" customFormat="1" ht="15">
      <c r="A31" s="219" t="s">
        <v>47</v>
      </c>
      <c r="B31" s="219"/>
      <c r="C31" s="217"/>
      <c r="D31" s="46" t="s">
        <v>48</v>
      </c>
      <c r="E31" s="217"/>
      <c r="F31" s="217"/>
      <c r="G31" s="217"/>
      <c r="H31" s="217"/>
      <c r="I31" s="217"/>
      <c r="J31" s="217"/>
      <c r="K31" s="217"/>
      <c r="L31" s="217"/>
    </row>
    <row r="32" spans="1:12" s="213" customFormat="1" ht="15">
      <c r="A32" s="219" t="s">
        <v>49</v>
      </c>
      <c r="B32" s="219"/>
      <c r="C32" s="217"/>
      <c r="D32" s="46" t="s">
        <v>50</v>
      </c>
      <c r="E32" s="217"/>
      <c r="F32" s="221"/>
      <c r="G32" s="217"/>
      <c r="H32" s="217"/>
      <c r="I32" s="217"/>
      <c r="J32" s="217"/>
      <c r="K32" s="217"/>
      <c r="L32" s="217"/>
    </row>
    <row r="33" spans="1:12" s="213" customFormat="1" ht="15">
      <c r="A33" s="219" t="s">
        <v>51</v>
      </c>
      <c r="B33" s="219"/>
      <c r="C33" s="219"/>
      <c r="D33" s="46" t="s">
        <v>52</v>
      </c>
      <c r="E33" s="219"/>
      <c r="F33" s="222"/>
      <c r="G33" s="219"/>
      <c r="H33" s="219"/>
      <c r="I33" s="219"/>
      <c r="J33" s="219"/>
      <c r="K33" s="219"/>
      <c r="L33" s="219"/>
    </row>
    <row r="34" spans="1:12" s="213" customFormat="1" ht="15">
      <c r="A34" s="219" t="s">
        <v>53</v>
      </c>
      <c r="B34" s="222"/>
      <c r="C34" s="219"/>
      <c r="D34" s="219"/>
      <c r="E34" s="219"/>
      <c r="F34" s="219"/>
      <c r="G34" s="219"/>
      <c r="H34" s="219"/>
      <c r="I34" s="219"/>
      <c r="J34" s="219"/>
      <c r="K34" s="219"/>
      <c r="L34" s="219"/>
    </row>
    <row r="35" spans="1:12" s="213" customFormat="1" ht="15">
      <c r="A35" s="222"/>
      <c r="B35" s="222"/>
      <c r="C35" s="219"/>
      <c r="D35" s="219"/>
      <c r="E35" s="222"/>
      <c r="F35" s="222"/>
      <c r="G35" s="219"/>
      <c r="H35" s="219"/>
      <c r="I35" s="219"/>
      <c r="J35" s="219"/>
    </row>
    <row r="36" spans="1:12" s="213" customFormat="1" ht="15">
      <c r="A36" s="222"/>
      <c r="B36" s="222"/>
      <c r="C36" s="219"/>
      <c r="D36" s="219"/>
      <c r="E36" s="222"/>
      <c r="F36" s="222"/>
      <c r="G36" s="219"/>
      <c r="H36" s="219"/>
      <c r="I36" s="219"/>
      <c r="J36" s="219"/>
    </row>
    <row r="37" spans="1:12" s="213" customFormat="1" ht="15">
      <c r="A37" s="222"/>
      <c r="B37" s="222"/>
      <c r="C37" s="219"/>
      <c r="D37" s="219"/>
      <c r="E37" s="219"/>
      <c r="F37" s="222"/>
      <c r="G37" s="219"/>
      <c r="H37" s="219"/>
      <c r="I37" s="219"/>
      <c r="J37" s="219"/>
    </row>
    <row r="38" spans="1:12" s="213" customFormat="1" ht="15">
      <c r="A38" s="222"/>
      <c r="B38" s="222"/>
      <c r="C38" s="220"/>
      <c r="D38" s="219"/>
      <c r="E38" s="219"/>
      <c r="F38" s="222"/>
      <c r="G38" s="219"/>
      <c r="H38" s="219"/>
      <c r="I38" s="219"/>
      <c r="J38" s="219"/>
    </row>
    <row r="39" spans="1:12" s="213" customFormat="1" ht="15">
      <c r="A39" s="217"/>
      <c r="B39" s="217"/>
      <c r="C39" s="217"/>
      <c r="D39" s="217"/>
      <c r="E39" s="217"/>
      <c r="F39" s="217"/>
      <c r="G39" s="217"/>
      <c r="H39" s="217"/>
      <c r="I39" s="217"/>
      <c r="J39" s="217"/>
    </row>
  </sheetData>
  <mergeCells count="3">
    <mergeCell ref="D2:H2"/>
    <mergeCell ref="D3:H3"/>
    <mergeCell ref="D1:H1"/>
  </mergeCells>
  <phoneticPr fontId="13" type="noConversion"/>
  <hyperlinks>
    <hyperlink ref="A19" r:id="rId1" xr:uid="{2E23E19B-ED2B-4A8B-B72E-ED4D8979A6D2}"/>
  </hyperlinks>
  <pageMargins left="0.75" right="0.75" top="1" bottom="1" header="0.5" footer="0.5"/>
  <pageSetup scale="68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9"/>
  <sheetViews>
    <sheetView zoomScaleNormal="100" zoomScaleSheetLayoutView="100" workbookViewId="0">
      <selection activeCell="I2" sqref="I2"/>
    </sheetView>
  </sheetViews>
  <sheetFormatPr defaultColWidth="9" defaultRowHeight="12.6"/>
  <cols>
    <col min="1" max="1" width="33.77734375" style="25" customWidth="1"/>
    <col min="2" max="2" width="13.5546875" style="25" customWidth="1"/>
    <col min="3" max="4" width="9.88671875" style="26" customWidth="1"/>
    <col min="5" max="5" width="22.109375" style="14" customWidth="1"/>
    <col min="6" max="6" width="13.33203125" style="25" customWidth="1"/>
    <col min="7" max="7" width="10.109375" style="25" customWidth="1"/>
    <col min="8" max="8" width="9.21875" style="14" customWidth="1"/>
    <col min="9" max="16384" width="9" style="25"/>
  </cols>
  <sheetData>
    <row r="1" spans="1:9" s="64" customFormat="1" ht="56.25" customHeight="1">
      <c r="A1" s="18"/>
      <c r="B1" s="18"/>
      <c r="C1" s="53"/>
      <c r="D1" s="263" t="s">
        <v>0</v>
      </c>
      <c r="E1" s="263"/>
      <c r="F1" s="263"/>
      <c r="G1" s="263"/>
      <c r="H1" s="263"/>
    </row>
    <row r="2" spans="1:9" s="64" customFormat="1" ht="18" customHeight="1">
      <c r="A2" s="3"/>
      <c r="B2" s="3"/>
      <c r="C2" s="65"/>
      <c r="D2" s="264" t="s">
        <v>285</v>
      </c>
      <c r="E2" s="264"/>
      <c r="F2" s="264"/>
      <c r="G2" s="264"/>
      <c r="H2" s="264"/>
    </row>
    <row r="3" spans="1:9" s="64" customFormat="1" ht="15">
      <c r="A3" s="3"/>
      <c r="B3" s="3"/>
      <c r="C3" s="65"/>
      <c r="D3" s="265" t="s">
        <v>286</v>
      </c>
      <c r="E3" s="265"/>
      <c r="F3" s="265"/>
      <c r="G3" s="265"/>
      <c r="H3" s="265"/>
    </row>
    <row r="4" spans="1:9" s="64" customFormat="1" ht="15">
      <c r="A4" s="16" t="s">
        <v>3</v>
      </c>
      <c r="B4" s="16"/>
      <c r="C4" s="53"/>
      <c r="D4" s="265" t="s">
        <v>287</v>
      </c>
      <c r="E4" s="265"/>
      <c r="F4" s="265"/>
      <c r="G4" s="265"/>
      <c r="H4" s="265"/>
      <c r="I4" s="232"/>
    </row>
    <row r="5" spans="1:9" s="22" customFormat="1" ht="14.25" customHeight="1">
      <c r="A5" s="17"/>
      <c r="B5" s="17"/>
      <c r="C5" s="43"/>
      <c r="D5" s="43"/>
      <c r="F5" s="17"/>
    </row>
    <row r="6" spans="1:9" s="13" customFormat="1" ht="24.95" customHeight="1">
      <c r="A6" s="47" t="s">
        <v>232</v>
      </c>
      <c r="B6" s="47"/>
      <c r="C6" s="225" t="s">
        <v>5</v>
      </c>
      <c r="D6" s="225" t="s">
        <v>233</v>
      </c>
      <c r="E6" s="226" t="s">
        <v>128</v>
      </c>
      <c r="F6" s="47"/>
      <c r="G6" s="225" t="s">
        <v>7</v>
      </c>
      <c r="H6" s="225" t="s">
        <v>288</v>
      </c>
    </row>
    <row r="7" spans="1:9" s="13" customFormat="1" ht="34.5" customHeight="1">
      <c r="A7" s="47" t="s">
        <v>10</v>
      </c>
      <c r="B7" s="47" t="s">
        <v>11</v>
      </c>
      <c r="C7" s="225" t="s">
        <v>12</v>
      </c>
      <c r="D7" s="225" t="s">
        <v>13</v>
      </c>
      <c r="E7" s="47" t="s">
        <v>10</v>
      </c>
      <c r="F7" s="47" t="s">
        <v>11</v>
      </c>
      <c r="G7" s="225" t="s">
        <v>12</v>
      </c>
      <c r="H7" s="225" t="s">
        <v>13</v>
      </c>
    </row>
    <row r="8" spans="1:9" s="16" customFormat="1" ht="24.95" customHeight="1">
      <c r="A8" s="206" t="s">
        <v>14</v>
      </c>
      <c r="B8" s="228" t="s">
        <v>15</v>
      </c>
      <c r="C8" s="233">
        <v>45704</v>
      </c>
      <c r="D8" s="233">
        <f t="shared" ref="D8:D15" si="0">C8+3</f>
        <v>45707</v>
      </c>
      <c r="E8" s="233" t="s">
        <v>289</v>
      </c>
      <c r="F8" s="228" t="s">
        <v>290</v>
      </c>
      <c r="G8" s="234">
        <v>45714</v>
      </c>
      <c r="H8" s="233">
        <f>+G8+2</f>
        <v>45716</v>
      </c>
    </row>
    <row r="9" spans="1:9" s="16" customFormat="1" ht="24.95" customHeight="1">
      <c r="A9" s="206" t="s">
        <v>16</v>
      </c>
      <c r="B9" s="228" t="s">
        <v>17</v>
      </c>
      <c r="C9" s="233">
        <f>C8+7</f>
        <v>45711</v>
      </c>
      <c r="D9" s="233">
        <f t="shared" si="0"/>
        <v>45714</v>
      </c>
      <c r="E9" s="233" t="s">
        <v>291</v>
      </c>
      <c r="F9" s="228" t="s">
        <v>292</v>
      </c>
      <c r="G9" s="233">
        <f t="shared" ref="G9:H15" si="1">G8+7</f>
        <v>45721</v>
      </c>
      <c r="H9" s="233">
        <f t="shared" si="1"/>
        <v>45723</v>
      </c>
    </row>
    <row r="10" spans="1:9" s="16" customFormat="1" ht="24.95" customHeight="1">
      <c r="A10" s="206" t="s">
        <v>18</v>
      </c>
      <c r="B10" s="228" t="s">
        <v>19</v>
      </c>
      <c r="C10" s="233">
        <f>C9+7</f>
        <v>45718</v>
      </c>
      <c r="D10" s="233">
        <f t="shared" si="0"/>
        <v>45721</v>
      </c>
      <c r="E10" s="233" t="s">
        <v>293</v>
      </c>
      <c r="F10" s="228" t="s">
        <v>294</v>
      </c>
      <c r="G10" s="233">
        <f t="shared" si="1"/>
        <v>45728</v>
      </c>
      <c r="H10" s="233">
        <f t="shared" si="1"/>
        <v>45730</v>
      </c>
    </row>
    <row r="11" spans="1:9" s="16" customFormat="1" ht="24.95" customHeight="1">
      <c r="A11" s="206" t="s">
        <v>20</v>
      </c>
      <c r="B11" s="228" t="s">
        <v>21</v>
      </c>
      <c r="C11" s="233">
        <f>C10+7</f>
        <v>45725</v>
      </c>
      <c r="D11" s="233">
        <f t="shared" si="0"/>
        <v>45728</v>
      </c>
      <c r="E11" s="233" t="s">
        <v>295</v>
      </c>
      <c r="F11" s="228" t="s">
        <v>296</v>
      </c>
      <c r="G11" s="233">
        <f t="shared" si="1"/>
        <v>45735</v>
      </c>
      <c r="H11" s="233">
        <f t="shared" si="1"/>
        <v>45737</v>
      </c>
    </row>
    <row r="12" spans="1:9" s="16" customFormat="1" ht="24.95" customHeight="1">
      <c r="A12" s="206" t="s">
        <v>22</v>
      </c>
      <c r="B12" s="228" t="s">
        <v>23</v>
      </c>
      <c r="C12" s="233">
        <f>C11+6</f>
        <v>45731</v>
      </c>
      <c r="D12" s="233">
        <f t="shared" si="0"/>
        <v>45734</v>
      </c>
      <c r="E12" s="233" t="s">
        <v>297</v>
      </c>
      <c r="F12" s="228" t="s">
        <v>298</v>
      </c>
      <c r="G12" s="233">
        <f t="shared" si="1"/>
        <v>45742</v>
      </c>
      <c r="H12" s="233">
        <f t="shared" si="1"/>
        <v>45744</v>
      </c>
    </row>
    <row r="13" spans="1:9" s="16" customFormat="1" ht="24.95" customHeight="1">
      <c r="A13" s="206" t="s">
        <v>24</v>
      </c>
      <c r="B13" s="228" t="s">
        <v>25</v>
      </c>
      <c r="C13" s="233">
        <f>C12+8</f>
        <v>45739</v>
      </c>
      <c r="D13" s="233">
        <f t="shared" si="0"/>
        <v>45742</v>
      </c>
      <c r="E13" s="233" t="s">
        <v>299</v>
      </c>
      <c r="F13" s="228" t="s">
        <v>300</v>
      </c>
      <c r="G13" s="233">
        <f t="shared" si="1"/>
        <v>45749</v>
      </c>
      <c r="H13" s="233">
        <f t="shared" si="1"/>
        <v>45751</v>
      </c>
    </row>
    <row r="14" spans="1:9" s="16" customFormat="1" ht="24.95" customHeight="1">
      <c r="A14" s="206" t="s">
        <v>26</v>
      </c>
      <c r="B14" s="228" t="s">
        <v>27</v>
      </c>
      <c r="C14" s="233">
        <f>C13+7</f>
        <v>45746</v>
      </c>
      <c r="D14" s="233">
        <f t="shared" si="0"/>
        <v>45749</v>
      </c>
      <c r="E14" s="233" t="s">
        <v>301</v>
      </c>
      <c r="F14" s="228" t="s">
        <v>302</v>
      </c>
      <c r="G14" s="233">
        <f t="shared" si="1"/>
        <v>45756</v>
      </c>
      <c r="H14" s="233">
        <f t="shared" si="1"/>
        <v>45758</v>
      </c>
    </row>
    <row r="15" spans="1:9" s="16" customFormat="1" ht="24.95" customHeight="1">
      <c r="A15" s="206" t="s">
        <v>28</v>
      </c>
      <c r="B15" s="228" t="s">
        <v>29</v>
      </c>
      <c r="C15" s="233">
        <f>C14+7</f>
        <v>45753</v>
      </c>
      <c r="D15" s="233">
        <f t="shared" si="0"/>
        <v>45756</v>
      </c>
      <c r="E15" s="233" t="s">
        <v>303</v>
      </c>
      <c r="F15" s="228" t="s">
        <v>304</v>
      </c>
      <c r="G15" s="233">
        <f t="shared" si="1"/>
        <v>45763</v>
      </c>
      <c r="H15" s="233">
        <f t="shared" si="1"/>
        <v>45765</v>
      </c>
    </row>
    <row r="16" spans="1:9" s="16" customFormat="1" ht="20.25" customHeight="1">
      <c r="A16" s="40"/>
      <c r="B16" s="40"/>
      <c r="C16" s="224"/>
      <c r="D16" s="40"/>
      <c r="E16" s="32"/>
      <c r="F16" s="40"/>
      <c r="G16" s="32"/>
      <c r="H16" s="32"/>
    </row>
    <row r="17" spans="1:12" s="13" customFormat="1" ht="24.95" customHeight="1">
      <c r="A17" s="47" t="s">
        <v>232</v>
      </c>
      <c r="B17" s="47"/>
      <c r="C17" s="225" t="s">
        <v>5</v>
      </c>
      <c r="D17" s="225" t="s">
        <v>233</v>
      </c>
      <c r="E17" s="226" t="s">
        <v>128</v>
      </c>
      <c r="F17" s="47"/>
      <c r="G17" s="225" t="s">
        <v>7</v>
      </c>
      <c r="H17" s="225" t="s">
        <v>288</v>
      </c>
    </row>
    <row r="18" spans="1:12" s="13" customFormat="1" ht="34.5" customHeight="1">
      <c r="A18" s="47" t="s">
        <v>10</v>
      </c>
      <c r="B18" s="47" t="s">
        <v>11</v>
      </c>
      <c r="C18" s="225" t="s">
        <v>12</v>
      </c>
      <c r="D18" s="225" t="s">
        <v>13</v>
      </c>
      <c r="E18" s="47" t="s">
        <v>10</v>
      </c>
      <c r="F18" s="47" t="s">
        <v>11</v>
      </c>
      <c r="G18" s="225" t="s">
        <v>12</v>
      </c>
      <c r="H18" s="225" t="s">
        <v>13</v>
      </c>
    </row>
    <row r="19" spans="1:12" s="16" customFormat="1" ht="24.95" customHeight="1">
      <c r="A19" s="206" t="s">
        <v>14</v>
      </c>
      <c r="B19" s="228" t="s">
        <v>15</v>
      </c>
      <c r="C19" s="233">
        <v>45704</v>
      </c>
      <c r="D19" s="233">
        <f t="shared" ref="D19:D26" si="2">C19+3</f>
        <v>45707</v>
      </c>
      <c r="E19" s="233" t="s">
        <v>305</v>
      </c>
      <c r="F19" s="228" t="s">
        <v>306</v>
      </c>
      <c r="G19" s="234">
        <v>45715</v>
      </c>
      <c r="H19" s="233">
        <f>+G19+9</f>
        <v>45724</v>
      </c>
    </row>
    <row r="20" spans="1:12" s="16" customFormat="1" ht="24.95" customHeight="1">
      <c r="A20" s="206" t="s">
        <v>16</v>
      </c>
      <c r="B20" s="228" t="s">
        <v>17</v>
      </c>
      <c r="C20" s="233">
        <f>C19+7</f>
        <v>45711</v>
      </c>
      <c r="D20" s="233">
        <f t="shared" si="2"/>
        <v>45714</v>
      </c>
      <c r="E20" s="233" t="s">
        <v>307</v>
      </c>
      <c r="F20" s="228" t="s">
        <v>308</v>
      </c>
      <c r="G20" s="233">
        <f t="shared" ref="G20:G26" si="3">G19+7</f>
        <v>45722</v>
      </c>
      <c r="H20" s="233">
        <f t="shared" ref="H20:H26" si="4">H19+7</f>
        <v>45731</v>
      </c>
    </row>
    <row r="21" spans="1:12" s="16" customFormat="1" ht="24.95" customHeight="1">
      <c r="A21" s="206" t="s">
        <v>18</v>
      </c>
      <c r="B21" s="228" t="s">
        <v>19</v>
      </c>
      <c r="C21" s="233">
        <f>C20+7</f>
        <v>45718</v>
      </c>
      <c r="D21" s="233">
        <f t="shared" si="2"/>
        <v>45721</v>
      </c>
      <c r="E21" s="233" t="s">
        <v>309</v>
      </c>
      <c r="F21" s="228" t="s">
        <v>310</v>
      </c>
      <c r="G21" s="233">
        <f t="shared" si="3"/>
        <v>45729</v>
      </c>
      <c r="H21" s="233">
        <f t="shared" si="4"/>
        <v>45738</v>
      </c>
    </row>
    <row r="22" spans="1:12" s="16" customFormat="1" ht="24.95" customHeight="1">
      <c r="A22" s="206" t="s">
        <v>20</v>
      </c>
      <c r="B22" s="228" t="s">
        <v>21</v>
      </c>
      <c r="C22" s="233">
        <f>C21+7</f>
        <v>45725</v>
      </c>
      <c r="D22" s="233">
        <f t="shared" si="2"/>
        <v>45728</v>
      </c>
      <c r="E22" s="233" t="s">
        <v>311</v>
      </c>
      <c r="F22" s="228" t="s">
        <v>312</v>
      </c>
      <c r="G22" s="233">
        <f t="shared" si="3"/>
        <v>45736</v>
      </c>
      <c r="H22" s="233">
        <f t="shared" si="4"/>
        <v>45745</v>
      </c>
    </row>
    <row r="23" spans="1:12" s="16" customFormat="1" ht="24.95" customHeight="1">
      <c r="A23" s="206" t="s">
        <v>22</v>
      </c>
      <c r="B23" s="228" t="s">
        <v>23</v>
      </c>
      <c r="C23" s="233">
        <f>C22+6</f>
        <v>45731</v>
      </c>
      <c r="D23" s="233">
        <f t="shared" si="2"/>
        <v>45734</v>
      </c>
      <c r="E23" s="233" t="s">
        <v>313</v>
      </c>
      <c r="F23" s="228" t="s">
        <v>314</v>
      </c>
      <c r="G23" s="233">
        <f t="shared" si="3"/>
        <v>45743</v>
      </c>
      <c r="H23" s="233">
        <f t="shared" si="4"/>
        <v>45752</v>
      </c>
    </row>
    <row r="24" spans="1:12" s="16" customFormat="1" ht="24.95" customHeight="1">
      <c r="A24" s="206" t="s">
        <v>24</v>
      </c>
      <c r="B24" s="228" t="s">
        <v>25</v>
      </c>
      <c r="C24" s="233">
        <f>C23+8</f>
        <v>45739</v>
      </c>
      <c r="D24" s="233">
        <f t="shared" si="2"/>
        <v>45742</v>
      </c>
      <c r="E24" s="233" t="s">
        <v>315</v>
      </c>
      <c r="F24" s="228" t="s">
        <v>316</v>
      </c>
      <c r="G24" s="233">
        <f t="shared" si="3"/>
        <v>45750</v>
      </c>
      <c r="H24" s="233">
        <f t="shared" si="4"/>
        <v>45759</v>
      </c>
    </row>
    <row r="25" spans="1:12" s="16" customFormat="1" ht="24.95" customHeight="1">
      <c r="A25" s="206" t="s">
        <v>26</v>
      </c>
      <c r="B25" s="228" t="s">
        <v>27</v>
      </c>
      <c r="C25" s="233">
        <f>C24+7</f>
        <v>45746</v>
      </c>
      <c r="D25" s="233">
        <f t="shared" si="2"/>
        <v>45749</v>
      </c>
      <c r="E25" s="233" t="s">
        <v>317</v>
      </c>
      <c r="F25" s="228" t="s">
        <v>318</v>
      </c>
      <c r="G25" s="233">
        <f t="shared" si="3"/>
        <v>45757</v>
      </c>
      <c r="H25" s="233">
        <f t="shared" si="4"/>
        <v>45766</v>
      </c>
    </row>
    <row r="26" spans="1:12" s="16" customFormat="1" ht="24.95" customHeight="1">
      <c r="A26" s="206" t="s">
        <v>28</v>
      </c>
      <c r="B26" s="228" t="s">
        <v>29</v>
      </c>
      <c r="C26" s="233">
        <f>C25+7</f>
        <v>45753</v>
      </c>
      <c r="D26" s="233">
        <f t="shared" si="2"/>
        <v>45756</v>
      </c>
      <c r="E26" s="233" t="s">
        <v>319</v>
      </c>
      <c r="F26" s="228" t="s">
        <v>320</v>
      </c>
      <c r="G26" s="233">
        <f t="shared" si="3"/>
        <v>45764</v>
      </c>
      <c r="H26" s="233">
        <f t="shared" si="4"/>
        <v>45773</v>
      </c>
    </row>
    <row r="27" spans="1:12" s="73" customFormat="1" ht="15.6">
      <c r="A27" s="71"/>
      <c r="B27" s="71"/>
      <c r="C27" s="71"/>
      <c r="D27" s="71"/>
      <c r="E27" s="72"/>
      <c r="F27" s="71"/>
    </row>
    <row r="28" spans="1:12" s="44" customFormat="1" ht="18" customHeight="1">
      <c r="A28" s="229" t="s">
        <v>30</v>
      </c>
      <c r="B28" s="229"/>
      <c r="C28" s="40"/>
      <c r="D28" s="224"/>
      <c r="E28" s="224"/>
      <c r="F28" s="229"/>
      <c r="G28" s="227"/>
      <c r="H28" s="224"/>
    </row>
    <row r="29" spans="1:12" s="44" customFormat="1" ht="18" customHeight="1">
      <c r="A29" s="230" t="s">
        <v>67</v>
      </c>
      <c r="B29" s="230"/>
      <c r="C29" s="40"/>
      <c r="D29" s="224"/>
      <c r="E29" s="224"/>
      <c r="F29" s="230"/>
      <c r="G29" s="227"/>
      <c r="H29" s="224"/>
    </row>
    <row r="30" spans="1:12" s="12" customFormat="1" ht="15.6">
      <c r="A30" s="9" t="s">
        <v>321</v>
      </c>
      <c r="B30" s="9"/>
      <c r="C30" s="9"/>
      <c r="D30" s="9"/>
      <c r="E30" s="9"/>
      <c r="F30" s="9"/>
      <c r="G30" s="9"/>
      <c r="H30" s="10"/>
    </row>
    <row r="31" spans="1:12" s="12" customFormat="1" ht="15.75">
      <c r="A31" s="9"/>
      <c r="B31" s="9"/>
      <c r="C31" s="9"/>
      <c r="D31" s="9"/>
      <c r="E31" s="9"/>
      <c r="F31" s="9"/>
      <c r="G31" s="9"/>
      <c r="H31" s="10"/>
    </row>
    <row r="32" spans="1:12" s="213" customFormat="1" ht="15">
      <c r="A32" s="218" t="s">
        <v>33</v>
      </c>
      <c r="B32" s="218"/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1:12" s="213" customFormat="1" ht="15">
      <c r="A33" s="250" t="s">
        <v>34</v>
      </c>
      <c r="B33" s="219"/>
      <c r="C33" s="219"/>
      <c r="D33" s="219" t="s">
        <v>35</v>
      </c>
      <c r="E33" s="219"/>
      <c r="F33" s="219"/>
      <c r="G33" s="219"/>
      <c r="H33" s="219"/>
      <c r="I33" s="219"/>
      <c r="J33" s="219"/>
      <c r="K33" s="219"/>
      <c r="L33" s="219"/>
    </row>
    <row r="34" spans="1:12" s="213" customFormat="1" ht="15">
      <c r="A34" s="219" t="s">
        <v>36</v>
      </c>
      <c r="B34" s="219"/>
      <c r="C34" s="219"/>
      <c r="D34" s="46" t="s">
        <v>37</v>
      </c>
      <c r="E34" s="219"/>
      <c r="F34" s="219"/>
      <c r="G34" s="219"/>
      <c r="H34" s="219"/>
      <c r="I34" s="219"/>
      <c r="J34" s="219"/>
      <c r="K34" s="219"/>
      <c r="L34" s="219"/>
    </row>
    <row r="35" spans="1:12" s="213" customFormat="1" ht="15">
      <c r="A35" s="219" t="s">
        <v>38</v>
      </c>
      <c r="B35" s="219"/>
      <c r="C35" s="217"/>
      <c r="D35" s="46" t="s">
        <v>39</v>
      </c>
      <c r="E35" s="217"/>
      <c r="F35" s="217"/>
      <c r="G35" s="217"/>
      <c r="H35" s="217"/>
      <c r="I35" s="217"/>
      <c r="J35" s="217"/>
      <c r="K35" s="217"/>
      <c r="L35" s="217"/>
    </row>
    <row r="36" spans="1:12" s="213" customFormat="1" ht="15">
      <c r="A36" s="219" t="s">
        <v>40</v>
      </c>
      <c r="B36" s="219"/>
      <c r="C36" s="217"/>
      <c r="D36" s="216" t="s">
        <v>41</v>
      </c>
      <c r="E36" s="217"/>
      <c r="F36" s="221"/>
      <c r="G36" s="217"/>
      <c r="H36" s="217"/>
      <c r="I36" s="217"/>
      <c r="J36" s="217"/>
      <c r="K36" s="217"/>
      <c r="L36" s="217"/>
    </row>
    <row r="37" spans="1:12" s="213" customFormat="1" ht="15">
      <c r="A37" s="219" t="s">
        <v>42</v>
      </c>
      <c r="B37" s="219"/>
      <c r="C37" s="219"/>
      <c r="D37" s="216" t="s">
        <v>43</v>
      </c>
      <c r="E37" s="219"/>
      <c r="F37" s="222"/>
      <c r="G37" s="219"/>
      <c r="H37" s="219"/>
      <c r="I37" s="219"/>
      <c r="J37" s="219"/>
      <c r="K37" s="219"/>
      <c r="L37" s="219"/>
    </row>
    <row r="38" spans="1:12" s="213" customFormat="1" ht="15">
      <c r="A38" s="222"/>
      <c r="B38" s="222"/>
      <c r="C38" s="219"/>
      <c r="D38" s="219"/>
      <c r="E38" s="219"/>
      <c r="F38" s="222"/>
      <c r="G38" s="219"/>
      <c r="H38" s="219"/>
      <c r="I38" s="219"/>
      <c r="J38" s="219"/>
      <c r="K38" s="219"/>
      <c r="L38" s="219"/>
    </row>
    <row r="39" spans="1:12" s="213" customFormat="1" ht="15">
      <c r="A39" s="250" t="s">
        <v>44</v>
      </c>
      <c r="B39" s="219"/>
      <c r="C39" s="219"/>
      <c r="D39" s="219" t="s">
        <v>35</v>
      </c>
      <c r="E39" s="219"/>
      <c r="F39" s="219"/>
      <c r="G39" s="219"/>
      <c r="H39" s="219"/>
      <c r="I39" s="219"/>
      <c r="J39" s="219"/>
      <c r="K39" s="219"/>
      <c r="L39" s="219"/>
    </row>
    <row r="40" spans="1:12" s="213" customFormat="1" ht="15">
      <c r="A40" s="219" t="s">
        <v>45</v>
      </c>
      <c r="B40" s="219"/>
      <c r="C40" s="219"/>
      <c r="D40" s="46" t="s">
        <v>46</v>
      </c>
      <c r="E40" s="219"/>
      <c r="F40" s="219"/>
      <c r="G40" s="219"/>
      <c r="H40" s="219"/>
      <c r="I40" s="219"/>
      <c r="J40" s="219"/>
      <c r="K40" s="219"/>
      <c r="L40" s="219"/>
    </row>
    <row r="41" spans="1:12" s="213" customFormat="1" ht="15">
      <c r="A41" s="219" t="s">
        <v>47</v>
      </c>
      <c r="B41" s="219"/>
      <c r="C41" s="217"/>
      <c r="D41" s="46" t="s">
        <v>48</v>
      </c>
      <c r="E41" s="217"/>
      <c r="F41" s="217"/>
      <c r="G41" s="217"/>
      <c r="H41" s="217"/>
      <c r="I41" s="217"/>
      <c r="J41" s="217"/>
      <c r="K41" s="217"/>
      <c r="L41" s="217"/>
    </row>
    <row r="42" spans="1:12" s="213" customFormat="1" ht="15">
      <c r="A42" s="219" t="s">
        <v>49</v>
      </c>
      <c r="B42" s="219"/>
      <c r="C42" s="217"/>
      <c r="D42" s="46" t="s">
        <v>50</v>
      </c>
      <c r="E42" s="217"/>
      <c r="F42" s="221"/>
      <c r="G42" s="217"/>
      <c r="H42" s="217"/>
      <c r="I42" s="217"/>
      <c r="J42" s="217"/>
      <c r="K42" s="217"/>
      <c r="L42" s="217"/>
    </row>
    <row r="43" spans="1:12" s="213" customFormat="1" ht="15">
      <c r="A43" s="219" t="s">
        <v>51</v>
      </c>
      <c r="B43" s="219"/>
      <c r="C43" s="219"/>
      <c r="D43" s="46" t="s">
        <v>52</v>
      </c>
      <c r="E43" s="219"/>
      <c r="F43" s="222"/>
      <c r="G43" s="219"/>
      <c r="H43" s="219"/>
      <c r="I43" s="219"/>
      <c r="J43" s="219"/>
      <c r="K43" s="219"/>
      <c r="L43" s="219"/>
    </row>
    <row r="44" spans="1:12" s="213" customFormat="1" ht="15">
      <c r="A44" s="219" t="s">
        <v>53</v>
      </c>
      <c r="B44" s="222"/>
      <c r="C44" s="219"/>
      <c r="D44" s="219"/>
      <c r="E44" s="219"/>
      <c r="F44" s="219"/>
      <c r="G44" s="219"/>
      <c r="H44" s="219"/>
      <c r="I44" s="219"/>
      <c r="J44" s="219"/>
      <c r="K44" s="219"/>
      <c r="L44" s="219"/>
    </row>
    <row r="45" spans="1:12" s="213" customFormat="1" ht="15">
      <c r="A45" s="222"/>
      <c r="B45" s="222"/>
      <c r="C45" s="219"/>
      <c r="D45" s="219"/>
      <c r="E45" s="222"/>
      <c r="F45" s="222"/>
      <c r="G45" s="219"/>
      <c r="H45" s="219"/>
      <c r="I45" s="219"/>
    </row>
    <row r="46" spans="1:12" s="213" customFormat="1" ht="15">
      <c r="A46" s="222"/>
      <c r="B46" s="222"/>
      <c r="C46" s="219"/>
      <c r="D46" s="219"/>
      <c r="E46" s="222"/>
      <c r="F46" s="222"/>
      <c r="G46" s="219"/>
      <c r="H46" s="219"/>
      <c r="I46" s="219"/>
    </row>
    <row r="47" spans="1:12" s="213" customFormat="1" ht="15">
      <c r="A47" s="222"/>
      <c r="B47" s="222"/>
      <c r="C47" s="219"/>
      <c r="D47" s="219"/>
      <c r="E47" s="219"/>
      <c r="F47" s="222"/>
      <c r="G47" s="219"/>
      <c r="H47" s="219"/>
      <c r="I47" s="219"/>
    </row>
    <row r="48" spans="1:12" s="213" customFormat="1" ht="15">
      <c r="A48" s="222"/>
      <c r="B48" s="222"/>
      <c r="C48" s="220"/>
      <c r="D48" s="219"/>
      <c r="E48" s="219"/>
      <c r="F48" s="222"/>
      <c r="G48" s="219"/>
      <c r="H48" s="219"/>
      <c r="I48" s="219"/>
    </row>
    <row r="49" spans="1:9" s="213" customFormat="1" ht="15">
      <c r="A49" s="217"/>
      <c r="B49" s="217"/>
      <c r="C49" s="217"/>
      <c r="D49" s="217"/>
      <c r="E49" s="217"/>
      <c r="F49" s="217"/>
      <c r="G49" s="217"/>
      <c r="H49" s="217"/>
      <c r="I49" s="217"/>
    </row>
  </sheetData>
  <mergeCells count="4">
    <mergeCell ref="D4:H4"/>
    <mergeCell ref="D1:H1"/>
    <mergeCell ref="D2:H2"/>
    <mergeCell ref="D3:H3"/>
  </mergeCells>
  <phoneticPr fontId="13" type="noConversion"/>
  <hyperlinks>
    <hyperlink ref="A29" r:id="rId1" xr:uid="{6C6A53DE-8DBB-49D9-A948-E8B41F2FCAFA}"/>
  </hyperlinks>
  <pageMargins left="0.74803149606299213" right="0.74803149606299213" top="0.98425196850393704" bottom="0.98425196850393704" header="0.51181102362204722" footer="0.51181102362204722"/>
  <pageSetup scale="7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hcc</dc:creator>
  <cp:keywords/>
  <dc:description/>
  <cp:lastModifiedBy>Guest User</cp:lastModifiedBy>
  <cp:revision/>
  <dcterms:created xsi:type="dcterms:W3CDTF">2010-10-14T13:50:46Z</dcterms:created>
  <dcterms:modified xsi:type="dcterms:W3CDTF">2025-02-13T07:45:13Z</dcterms:modified>
  <cp:category/>
  <cp:contentStatus/>
</cp:coreProperties>
</file>